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ก.ค. 68/"/>
    </mc:Choice>
  </mc:AlternateContent>
  <xr:revisionPtr revIDLastSave="11" documentId="13_ncr:1_{BE5E97C2-07E1-D34C-84A3-41C713FA922C}" xr6:coauthVersionLast="47" xr6:coauthVersionMax="47" xr10:uidLastSave="{9F91B54D-E1C5-4C05-9FE5-DF96F3DE447C}"/>
  <bookViews>
    <workbookView xWindow="-96" yWindow="0" windowWidth="11712" windowHeight="12336" xr2:uid="{00000000-000D-0000-FFFF-FFFF00000000}"/>
  </bookViews>
  <sheets>
    <sheet name="ตารางที่ 3 การส่งออกสำคัญของไทย" sheetId="3" r:id="rId1"/>
  </sheets>
  <externalReferences>
    <externalReference r:id="rId2"/>
  </externalReferences>
  <definedNames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3 การส่งออกสำคัญของไทย'!$A$1:$N$78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6" i="3" l="1"/>
  <c r="W76" i="3" s="1"/>
  <c r="M76" i="3"/>
  <c r="V76" i="3" s="1"/>
  <c r="L76" i="3"/>
  <c r="U76" i="3" s="1"/>
  <c r="K76" i="3"/>
  <c r="T76" i="3" s="1"/>
  <c r="J76" i="3"/>
  <c r="S76" i="3" s="1"/>
  <c r="I76" i="3"/>
  <c r="R76" i="3" s="1"/>
  <c r="H76" i="3"/>
  <c r="Q76" i="3" s="1"/>
  <c r="G76" i="3"/>
  <c r="P76" i="3" s="1"/>
  <c r="F76" i="3"/>
  <c r="E76" i="3"/>
  <c r="D76" i="3"/>
  <c r="C76" i="3"/>
  <c r="B76" i="3"/>
  <c r="N75" i="3"/>
  <c r="W75" i="3" s="1"/>
  <c r="M75" i="3"/>
  <c r="V75" i="3" s="1"/>
  <c r="L75" i="3"/>
  <c r="U75" i="3" s="1"/>
  <c r="K75" i="3"/>
  <c r="T75" i="3" s="1"/>
  <c r="J75" i="3"/>
  <c r="S75" i="3" s="1"/>
  <c r="I75" i="3"/>
  <c r="R75" i="3" s="1"/>
  <c r="H75" i="3"/>
  <c r="Q75" i="3" s="1"/>
  <c r="G75" i="3"/>
  <c r="P75" i="3" s="1"/>
  <c r="F75" i="3"/>
  <c r="E75" i="3"/>
  <c r="D75" i="3"/>
  <c r="C75" i="3"/>
  <c r="B75" i="3"/>
  <c r="N74" i="3"/>
  <c r="W74" i="3" s="1"/>
  <c r="M74" i="3"/>
  <c r="V74" i="3" s="1"/>
  <c r="L74" i="3"/>
  <c r="U74" i="3" s="1"/>
  <c r="K74" i="3"/>
  <c r="T74" i="3" s="1"/>
  <c r="J74" i="3"/>
  <c r="S74" i="3" s="1"/>
  <c r="I74" i="3"/>
  <c r="R74" i="3" s="1"/>
  <c r="H74" i="3"/>
  <c r="Q74" i="3" s="1"/>
  <c r="G74" i="3"/>
  <c r="P74" i="3" s="1"/>
  <c r="F74" i="3"/>
  <c r="E74" i="3"/>
  <c r="D74" i="3"/>
  <c r="C74" i="3"/>
  <c r="B74" i="3"/>
  <c r="N73" i="3"/>
  <c r="W73" i="3" s="1"/>
  <c r="M73" i="3"/>
  <c r="V73" i="3" s="1"/>
  <c r="L73" i="3"/>
  <c r="U73" i="3" s="1"/>
  <c r="K73" i="3"/>
  <c r="T73" i="3" s="1"/>
  <c r="J73" i="3"/>
  <c r="S73" i="3" s="1"/>
  <c r="I73" i="3"/>
  <c r="R73" i="3" s="1"/>
  <c r="H73" i="3"/>
  <c r="Q73" i="3" s="1"/>
  <c r="G73" i="3"/>
  <c r="P73" i="3" s="1"/>
  <c r="F73" i="3"/>
  <c r="E73" i="3"/>
  <c r="D73" i="3"/>
  <c r="C73" i="3"/>
  <c r="B73" i="3"/>
  <c r="N72" i="3"/>
  <c r="W72" i="3" s="1"/>
  <c r="M72" i="3"/>
  <c r="V72" i="3" s="1"/>
  <c r="L72" i="3"/>
  <c r="U72" i="3" s="1"/>
  <c r="K72" i="3"/>
  <c r="T72" i="3" s="1"/>
  <c r="J72" i="3"/>
  <c r="S72" i="3" s="1"/>
  <c r="I72" i="3"/>
  <c r="R72" i="3" s="1"/>
  <c r="H72" i="3"/>
  <c r="Q72" i="3" s="1"/>
  <c r="G72" i="3"/>
  <c r="P72" i="3" s="1"/>
  <c r="F72" i="3"/>
  <c r="E72" i="3"/>
  <c r="D72" i="3"/>
  <c r="C72" i="3"/>
  <c r="B72" i="3"/>
  <c r="N71" i="3"/>
  <c r="W71" i="3" s="1"/>
  <c r="M71" i="3"/>
  <c r="V71" i="3" s="1"/>
  <c r="L71" i="3"/>
  <c r="U71" i="3" s="1"/>
  <c r="K71" i="3"/>
  <c r="T71" i="3" s="1"/>
  <c r="J71" i="3"/>
  <c r="S71" i="3" s="1"/>
  <c r="I71" i="3"/>
  <c r="R71" i="3" s="1"/>
  <c r="H71" i="3"/>
  <c r="Q71" i="3" s="1"/>
  <c r="G71" i="3"/>
  <c r="P71" i="3" s="1"/>
  <c r="F71" i="3"/>
  <c r="E71" i="3"/>
  <c r="D71" i="3"/>
  <c r="C71" i="3"/>
  <c r="B71" i="3"/>
  <c r="N70" i="3"/>
  <c r="W70" i="3" s="1"/>
  <c r="M70" i="3"/>
  <c r="V70" i="3" s="1"/>
  <c r="L70" i="3"/>
  <c r="U70" i="3" s="1"/>
  <c r="K70" i="3"/>
  <c r="T70" i="3" s="1"/>
  <c r="J70" i="3"/>
  <c r="S70" i="3" s="1"/>
  <c r="I70" i="3"/>
  <c r="R70" i="3" s="1"/>
  <c r="H70" i="3"/>
  <c r="Q70" i="3" s="1"/>
  <c r="G70" i="3"/>
  <c r="P70" i="3" s="1"/>
  <c r="F70" i="3"/>
  <c r="E70" i="3"/>
  <c r="D70" i="3"/>
  <c r="C70" i="3"/>
  <c r="B70" i="3"/>
  <c r="N69" i="3"/>
  <c r="W69" i="3" s="1"/>
  <c r="M69" i="3"/>
  <c r="V69" i="3" s="1"/>
  <c r="L69" i="3"/>
  <c r="U69" i="3" s="1"/>
  <c r="K69" i="3"/>
  <c r="T69" i="3" s="1"/>
  <c r="J69" i="3"/>
  <c r="S69" i="3" s="1"/>
  <c r="I69" i="3"/>
  <c r="R69" i="3" s="1"/>
  <c r="H69" i="3"/>
  <c r="Q69" i="3" s="1"/>
  <c r="G69" i="3"/>
  <c r="P69" i="3" s="1"/>
  <c r="F69" i="3"/>
  <c r="E69" i="3"/>
  <c r="D69" i="3"/>
  <c r="C69" i="3"/>
  <c r="B69" i="3"/>
  <c r="N68" i="3"/>
  <c r="W68" i="3" s="1"/>
  <c r="M68" i="3"/>
  <c r="V68" i="3" s="1"/>
  <c r="L68" i="3"/>
  <c r="U68" i="3" s="1"/>
  <c r="K68" i="3"/>
  <c r="T68" i="3" s="1"/>
  <c r="J68" i="3"/>
  <c r="S68" i="3" s="1"/>
  <c r="I68" i="3"/>
  <c r="R68" i="3" s="1"/>
  <c r="H68" i="3"/>
  <c r="Q68" i="3" s="1"/>
  <c r="G68" i="3"/>
  <c r="P68" i="3" s="1"/>
  <c r="F68" i="3"/>
  <c r="E68" i="3"/>
  <c r="D68" i="3"/>
  <c r="C68" i="3"/>
  <c r="B68" i="3"/>
  <c r="N67" i="3"/>
  <c r="W67" i="3" s="1"/>
  <c r="M67" i="3"/>
  <c r="V67" i="3" s="1"/>
  <c r="L67" i="3"/>
  <c r="U67" i="3" s="1"/>
  <c r="K67" i="3"/>
  <c r="T67" i="3" s="1"/>
  <c r="J67" i="3"/>
  <c r="S67" i="3" s="1"/>
  <c r="I67" i="3"/>
  <c r="R67" i="3" s="1"/>
  <c r="H67" i="3"/>
  <c r="Q67" i="3" s="1"/>
  <c r="G67" i="3"/>
  <c r="P67" i="3" s="1"/>
  <c r="F67" i="3"/>
  <c r="E67" i="3"/>
  <c r="D67" i="3"/>
  <c r="C67" i="3"/>
  <c r="B67" i="3"/>
  <c r="N66" i="3"/>
  <c r="W66" i="3" s="1"/>
  <c r="M66" i="3"/>
  <c r="V66" i="3" s="1"/>
  <c r="L66" i="3"/>
  <c r="U66" i="3" s="1"/>
  <c r="K66" i="3"/>
  <c r="T66" i="3" s="1"/>
  <c r="J66" i="3"/>
  <c r="S66" i="3" s="1"/>
  <c r="I66" i="3"/>
  <c r="R66" i="3" s="1"/>
  <c r="H66" i="3"/>
  <c r="Q66" i="3" s="1"/>
  <c r="G66" i="3"/>
  <c r="P66" i="3" s="1"/>
  <c r="F66" i="3"/>
  <c r="E66" i="3"/>
  <c r="D66" i="3"/>
  <c r="C66" i="3"/>
  <c r="B66" i="3"/>
  <c r="N65" i="3"/>
  <c r="W65" i="3" s="1"/>
  <c r="M65" i="3"/>
  <c r="V65" i="3" s="1"/>
  <c r="L65" i="3"/>
  <c r="U65" i="3" s="1"/>
  <c r="K65" i="3"/>
  <c r="T65" i="3" s="1"/>
  <c r="J65" i="3"/>
  <c r="S65" i="3" s="1"/>
  <c r="I65" i="3"/>
  <c r="R65" i="3" s="1"/>
  <c r="H65" i="3"/>
  <c r="Q65" i="3" s="1"/>
  <c r="G65" i="3"/>
  <c r="P65" i="3" s="1"/>
  <c r="F65" i="3"/>
  <c r="E65" i="3"/>
  <c r="D65" i="3"/>
  <c r="C65" i="3"/>
  <c r="B65" i="3"/>
  <c r="N64" i="3"/>
  <c r="W64" i="3" s="1"/>
  <c r="M64" i="3"/>
  <c r="V64" i="3" s="1"/>
  <c r="L64" i="3"/>
  <c r="U64" i="3" s="1"/>
  <c r="K64" i="3"/>
  <c r="T64" i="3" s="1"/>
  <c r="J64" i="3"/>
  <c r="S64" i="3" s="1"/>
  <c r="I64" i="3"/>
  <c r="R64" i="3" s="1"/>
  <c r="H64" i="3"/>
  <c r="Q64" i="3" s="1"/>
  <c r="G64" i="3"/>
  <c r="P64" i="3" s="1"/>
  <c r="F64" i="3"/>
  <c r="E64" i="3"/>
  <c r="D64" i="3"/>
  <c r="C64" i="3"/>
  <c r="B64" i="3"/>
  <c r="N63" i="3"/>
  <c r="W63" i="3" s="1"/>
  <c r="M63" i="3"/>
  <c r="V63" i="3" s="1"/>
  <c r="L63" i="3"/>
  <c r="U63" i="3" s="1"/>
  <c r="K63" i="3"/>
  <c r="T63" i="3" s="1"/>
  <c r="J63" i="3"/>
  <c r="S63" i="3" s="1"/>
  <c r="I63" i="3"/>
  <c r="R63" i="3" s="1"/>
  <c r="H63" i="3"/>
  <c r="Q63" i="3" s="1"/>
  <c r="G63" i="3"/>
  <c r="P63" i="3" s="1"/>
  <c r="F63" i="3"/>
  <c r="E63" i="3"/>
  <c r="D63" i="3"/>
  <c r="C63" i="3"/>
  <c r="B63" i="3"/>
  <c r="N62" i="3"/>
  <c r="W62" i="3" s="1"/>
  <c r="M62" i="3"/>
  <c r="V62" i="3" s="1"/>
  <c r="L62" i="3"/>
  <c r="U62" i="3" s="1"/>
  <c r="K62" i="3"/>
  <c r="T62" i="3" s="1"/>
  <c r="J62" i="3"/>
  <c r="S62" i="3" s="1"/>
  <c r="I62" i="3"/>
  <c r="R62" i="3" s="1"/>
  <c r="H62" i="3"/>
  <c r="Q62" i="3" s="1"/>
  <c r="G62" i="3"/>
  <c r="P62" i="3" s="1"/>
  <c r="F62" i="3"/>
  <c r="E62" i="3"/>
  <c r="D62" i="3"/>
  <c r="C62" i="3"/>
  <c r="B62" i="3"/>
  <c r="N61" i="3"/>
  <c r="W61" i="3" s="1"/>
  <c r="M61" i="3"/>
  <c r="V61" i="3" s="1"/>
  <c r="L61" i="3"/>
  <c r="U61" i="3" s="1"/>
  <c r="K61" i="3"/>
  <c r="T61" i="3" s="1"/>
  <c r="J61" i="3"/>
  <c r="S61" i="3" s="1"/>
  <c r="I61" i="3"/>
  <c r="R61" i="3" s="1"/>
  <c r="H61" i="3"/>
  <c r="Q61" i="3" s="1"/>
  <c r="G61" i="3"/>
  <c r="P61" i="3" s="1"/>
  <c r="F61" i="3"/>
  <c r="E61" i="3"/>
  <c r="D61" i="3"/>
  <c r="C61" i="3"/>
  <c r="B61" i="3"/>
  <c r="N60" i="3"/>
  <c r="W60" i="3" s="1"/>
  <c r="M60" i="3"/>
  <c r="V60" i="3" s="1"/>
  <c r="L60" i="3"/>
  <c r="U60" i="3" s="1"/>
  <c r="K60" i="3"/>
  <c r="T60" i="3" s="1"/>
  <c r="J60" i="3"/>
  <c r="S60" i="3" s="1"/>
  <c r="I60" i="3"/>
  <c r="R60" i="3" s="1"/>
  <c r="H60" i="3"/>
  <c r="Q60" i="3" s="1"/>
  <c r="G60" i="3"/>
  <c r="P60" i="3" s="1"/>
  <c r="F60" i="3"/>
  <c r="E60" i="3"/>
  <c r="D60" i="3"/>
  <c r="C60" i="3"/>
  <c r="B60" i="3"/>
  <c r="N59" i="3"/>
  <c r="W59" i="3" s="1"/>
  <c r="M59" i="3"/>
  <c r="V59" i="3" s="1"/>
  <c r="L59" i="3"/>
  <c r="U59" i="3" s="1"/>
  <c r="K59" i="3"/>
  <c r="T59" i="3" s="1"/>
  <c r="J59" i="3"/>
  <c r="S59" i="3" s="1"/>
  <c r="I59" i="3"/>
  <c r="R59" i="3" s="1"/>
  <c r="H59" i="3"/>
  <c r="Q59" i="3" s="1"/>
  <c r="G59" i="3"/>
  <c r="P59" i="3" s="1"/>
  <c r="F59" i="3"/>
  <c r="E59" i="3"/>
  <c r="D59" i="3"/>
  <c r="C59" i="3"/>
  <c r="B59" i="3"/>
  <c r="N58" i="3"/>
  <c r="W58" i="3" s="1"/>
  <c r="M58" i="3"/>
  <c r="V58" i="3" s="1"/>
  <c r="L58" i="3"/>
  <c r="U58" i="3" s="1"/>
  <c r="K58" i="3"/>
  <c r="T58" i="3" s="1"/>
  <c r="J58" i="3"/>
  <c r="S58" i="3" s="1"/>
  <c r="I58" i="3"/>
  <c r="R58" i="3" s="1"/>
  <c r="H58" i="3"/>
  <c r="Q58" i="3" s="1"/>
  <c r="G58" i="3"/>
  <c r="P58" i="3" s="1"/>
  <c r="F58" i="3"/>
  <c r="E58" i="3"/>
  <c r="D58" i="3"/>
  <c r="C58" i="3"/>
  <c r="B58" i="3"/>
  <c r="N57" i="3"/>
  <c r="W57" i="3" s="1"/>
  <c r="M57" i="3"/>
  <c r="V57" i="3" s="1"/>
  <c r="L57" i="3"/>
  <c r="U57" i="3" s="1"/>
  <c r="K57" i="3"/>
  <c r="T57" i="3" s="1"/>
  <c r="J57" i="3"/>
  <c r="S57" i="3" s="1"/>
  <c r="I57" i="3"/>
  <c r="R57" i="3" s="1"/>
  <c r="H57" i="3"/>
  <c r="Q57" i="3" s="1"/>
  <c r="G57" i="3"/>
  <c r="P57" i="3" s="1"/>
  <c r="F57" i="3"/>
  <c r="E57" i="3"/>
  <c r="D57" i="3"/>
  <c r="C57" i="3"/>
  <c r="B57" i="3"/>
  <c r="N56" i="3"/>
  <c r="W56" i="3" s="1"/>
  <c r="M56" i="3"/>
  <c r="V56" i="3" s="1"/>
  <c r="L56" i="3"/>
  <c r="U56" i="3" s="1"/>
  <c r="K56" i="3"/>
  <c r="T56" i="3" s="1"/>
  <c r="J56" i="3"/>
  <c r="S56" i="3" s="1"/>
  <c r="I56" i="3"/>
  <c r="R56" i="3" s="1"/>
  <c r="H56" i="3"/>
  <c r="Q56" i="3" s="1"/>
  <c r="G56" i="3"/>
  <c r="P56" i="3" s="1"/>
  <c r="F56" i="3"/>
  <c r="E56" i="3"/>
  <c r="D56" i="3"/>
  <c r="C56" i="3"/>
  <c r="B56" i="3"/>
  <c r="N55" i="3"/>
  <c r="W55" i="3" s="1"/>
  <c r="M55" i="3"/>
  <c r="V55" i="3" s="1"/>
  <c r="L55" i="3"/>
  <c r="U55" i="3" s="1"/>
  <c r="K55" i="3"/>
  <c r="T55" i="3" s="1"/>
  <c r="J55" i="3"/>
  <c r="S55" i="3" s="1"/>
  <c r="I55" i="3"/>
  <c r="R55" i="3" s="1"/>
  <c r="H55" i="3"/>
  <c r="Q55" i="3" s="1"/>
  <c r="G55" i="3"/>
  <c r="P55" i="3" s="1"/>
  <c r="F55" i="3"/>
  <c r="E55" i="3"/>
  <c r="D55" i="3"/>
  <c r="C55" i="3"/>
  <c r="B55" i="3"/>
  <c r="N54" i="3"/>
  <c r="W54" i="3" s="1"/>
  <c r="M54" i="3"/>
  <c r="V54" i="3" s="1"/>
  <c r="L54" i="3"/>
  <c r="U54" i="3" s="1"/>
  <c r="K54" i="3"/>
  <c r="T54" i="3" s="1"/>
  <c r="J54" i="3"/>
  <c r="S54" i="3" s="1"/>
  <c r="I54" i="3"/>
  <c r="R54" i="3" s="1"/>
  <c r="H54" i="3"/>
  <c r="Q54" i="3" s="1"/>
  <c r="G54" i="3"/>
  <c r="P54" i="3" s="1"/>
  <c r="F54" i="3"/>
  <c r="E54" i="3"/>
  <c r="D54" i="3"/>
  <c r="C54" i="3"/>
  <c r="B54" i="3"/>
  <c r="N53" i="3"/>
  <c r="W53" i="3" s="1"/>
  <c r="M53" i="3"/>
  <c r="V53" i="3" s="1"/>
  <c r="L53" i="3"/>
  <c r="U53" i="3" s="1"/>
  <c r="K53" i="3"/>
  <c r="T53" i="3" s="1"/>
  <c r="J53" i="3"/>
  <c r="S53" i="3" s="1"/>
  <c r="I53" i="3"/>
  <c r="R53" i="3" s="1"/>
  <c r="H53" i="3"/>
  <c r="Q53" i="3" s="1"/>
  <c r="G53" i="3"/>
  <c r="P53" i="3" s="1"/>
  <c r="F53" i="3"/>
  <c r="E53" i="3"/>
  <c r="D53" i="3"/>
  <c r="C53" i="3"/>
  <c r="B53" i="3"/>
  <c r="N52" i="3"/>
  <c r="W52" i="3" s="1"/>
  <c r="M52" i="3"/>
  <c r="V52" i="3" s="1"/>
  <c r="L52" i="3"/>
  <c r="U52" i="3" s="1"/>
  <c r="K52" i="3"/>
  <c r="T52" i="3" s="1"/>
  <c r="J52" i="3"/>
  <c r="S52" i="3" s="1"/>
  <c r="I52" i="3"/>
  <c r="R52" i="3" s="1"/>
  <c r="H52" i="3"/>
  <c r="Q52" i="3" s="1"/>
  <c r="G52" i="3"/>
  <c r="P52" i="3" s="1"/>
  <c r="F52" i="3"/>
  <c r="E52" i="3"/>
  <c r="D52" i="3"/>
  <c r="C52" i="3"/>
  <c r="B52" i="3"/>
  <c r="N51" i="3"/>
  <c r="W51" i="3" s="1"/>
  <c r="M51" i="3"/>
  <c r="V51" i="3" s="1"/>
  <c r="L51" i="3"/>
  <c r="U51" i="3" s="1"/>
  <c r="K51" i="3"/>
  <c r="T51" i="3" s="1"/>
  <c r="J51" i="3"/>
  <c r="S51" i="3" s="1"/>
  <c r="I51" i="3"/>
  <c r="R51" i="3" s="1"/>
  <c r="H51" i="3"/>
  <c r="Q51" i="3" s="1"/>
  <c r="G51" i="3"/>
  <c r="P51" i="3" s="1"/>
  <c r="F51" i="3"/>
  <c r="E51" i="3"/>
  <c r="D51" i="3"/>
  <c r="C51" i="3"/>
  <c r="B51" i="3"/>
  <c r="N50" i="3"/>
  <c r="W50" i="3" s="1"/>
  <c r="M50" i="3"/>
  <c r="V50" i="3" s="1"/>
  <c r="L50" i="3"/>
  <c r="U50" i="3" s="1"/>
  <c r="K50" i="3"/>
  <c r="T50" i="3" s="1"/>
  <c r="J50" i="3"/>
  <c r="S50" i="3" s="1"/>
  <c r="I50" i="3"/>
  <c r="R50" i="3" s="1"/>
  <c r="H50" i="3"/>
  <c r="Q50" i="3" s="1"/>
  <c r="G50" i="3"/>
  <c r="P50" i="3" s="1"/>
  <c r="F50" i="3"/>
  <c r="E50" i="3"/>
  <c r="D50" i="3"/>
  <c r="C50" i="3"/>
  <c r="B50" i="3"/>
  <c r="N49" i="3"/>
  <c r="W49" i="3" s="1"/>
  <c r="M49" i="3"/>
  <c r="V49" i="3" s="1"/>
  <c r="L49" i="3"/>
  <c r="U49" i="3" s="1"/>
  <c r="K49" i="3"/>
  <c r="T49" i="3" s="1"/>
  <c r="J49" i="3"/>
  <c r="S49" i="3" s="1"/>
  <c r="I49" i="3"/>
  <c r="R49" i="3" s="1"/>
  <c r="H49" i="3"/>
  <c r="Q49" i="3" s="1"/>
  <c r="G49" i="3"/>
  <c r="P49" i="3" s="1"/>
  <c r="F49" i="3"/>
  <c r="E49" i="3"/>
  <c r="D49" i="3"/>
  <c r="C49" i="3"/>
  <c r="B49" i="3"/>
  <c r="N48" i="3"/>
  <c r="W48" i="3" s="1"/>
  <c r="M48" i="3"/>
  <c r="V48" i="3" s="1"/>
  <c r="L48" i="3"/>
  <c r="U48" i="3" s="1"/>
  <c r="K48" i="3"/>
  <c r="T48" i="3" s="1"/>
  <c r="J48" i="3"/>
  <c r="S48" i="3" s="1"/>
  <c r="I48" i="3"/>
  <c r="R48" i="3" s="1"/>
  <c r="H48" i="3"/>
  <c r="Q48" i="3" s="1"/>
  <c r="G48" i="3"/>
  <c r="P48" i="3" s="1"/>
  <c r="F48" i="3"/>
  <c r="E48" i="3"/>
  <c r="D48" i="3"/>
  <c r="C48" i="3"/>
  <c r="B48" i="3"/>
  <c r="N47" i="3"/>
  <c r="W47" i="3" s="1"/>
  <c r="M47" i="3"/>
  <c r="V47" i="3" s="1"/>
  <c r="L47" i="3"/>
  <c r="U47" i="3" s="1"/>
  <c r="K47" i="3"/>
  <c r="T47" i="3" s="1"/>
  <c r="J47" i="3"/>
  <c r="S47" i="3" s="1"/>
  <c r="I47" i="3"/>
  <c r="R47" i="3" s="1"/>
  <c r="H47" i="3"/>
  <c r="Q47" i="3" s="1"/>
  <c r="G47" i="3"/>
  <c r="P47" i="3" s="1"/>
  <c r="F47" i="3"/>
  <c r="E47" i="3"/>
  <c r="D47" i="3"/>
  <c r="C47" i="3"/>
  <c r="B47" i="3"/>
  <c r="N46" i="3"/>
  <c r="W46" i="3" s="1"/>
  <c r="M46" i="3"/>
  <c r="V46" i="3" s="1"/>
  <c r="L46" i="3"/>
  <c r="U46" i="3" s="1"/>
  <c r="K46" i="3"/>
  <c r="T46" i="3" s="1"/>
  <c r="J46" i="3"/>
  <c r="S46" i="3" s="1"/>
  <c r="I46" i="3"/>
  <c r="R46" i="3" s="1"/>
  <c r="H46" i="3"/>
  <c r="Q46" i="3" s="1"/>
  <c r="G46" i="3"/>
  <c r="P46" i="3" s="1"/>
  <c r="F46" i="3"/>
  <c r="E46" i="3"/>
  <c r="D46" i="3"/>
  <c r="C46" i="3"/>
  <c r="B46" i="3"/>
  <c r="N45" i="3"/>
  <c r="W45" i="3" s="1"/>
  <c r="M45" i="3"/>
  <c r="V45" i="3" s="1"/>
  <c r="L45" i="3"/>
  <c r="U45" i="3" s="1"/>
  <c r="K45" i="3"/>
  <c r="T45" i="3" s="1"/>
  <c r="J45" i="3"/>
  <c r="S45" i="3" s="1"/>
  <c r="I45" i="3"/>
  <c r="R45" i="3" s="1"/>
  <c r="H45" i="3"/>
  <c r="Q45" i="3" s="1"/>
  <c r="G45" i="3"/>
  <c r="P45" i="3" s="1"/>
  <c r="F45" i="3"/>
  <c r="E45" i="3"/>
  <c r="D45" i="3"/>
  <c r="C45" i="3"/>
  <c r="B45" i="3"/>
  <c r="N44" i="3"/>
  <c r="W44" i="3" s="1"/>
  <c r="M44" i="3"/>
  <c r="V44" i="3" s="1"/>
  <c r="L44" i="3"/>
  <c r="U44" i="3" s="1"/>
  <c r="K44" i="3"/>
  <c r="T44" i="3" s="1"/>
  <c r="J44" i="3"/>
  <c r="S44" i="3" s="1"/>
  <c r="I44" i="3"/>
  <c r="R44" i="3" s="1"/>
  <c r="H44" i="3"/>
  <c r="Q44" i="3" s="1"/>
  <c r="G44" i="3"/>
  <c r="P44" i="3" s="1"/>
  <c r="F44" i="3"/>
  <c r="E44" i="3"/>
  <c r="D44" i="3"/>
  <c r="C44" i="3"/>
  <c r="B44" i="3"/>
  <c r="N43" i="3"/>
  <c r="W43" i="3" s="1"/>
  <c r="M43" i="3"/>
  <c r="V43" i="3" s="1"/>
  <c r="L43" i="3"/>
  <c r="U43" i="3" s="1"/>
  <c r="K43" i="3"/>
  <c r="T43" i="3" s="1"/>
  <c r="J43" i="3"/>
  <c r="S43" i="3" s="1"/>
  <c r="I43" i="3"/>
  <c r="R43" i="3" s="1"/>
  <c r="H43" i="3"/>
  <c r="Q43" i="3" s="1"/>
  <c r="G43" i="3"/>
  <c r="P43" i="3" s="1"/>
  <c r="F43" i="3"/>
  <c r="E43" i="3"/>
  <c r="D43" i="3"/>
  <c r="C43" i="3"/>
  <c r="B43" i="3"/>
  <c r="N42" i="3"/>
  <c r="W42" i="3" s="1"/>
  <c r="M42" i="3"/>
  <c r="V42" i="3" s="1"/>
  <c r="L42" i="3"/>
  <c r="U42" i="3" s="1"/>
  <c r="K42" i="3"/>
  <c r="T42" i="3" s="1"/>
  <c r="J42" i="3"/>
  <c r="S42" i="3" s="1"/>
  <c r="I42" i="3"/>
  <c r="R42" i="3" s="1"/>
  <c r="H42" i="3"/>
  <c r="Q42" i="3" s="1"/>
  <c r="G42" i="3"/>
  <c r="P42" i="3" s="1"/>
  <c r="F42" i="3"/>
  <c r="E42" i="3"/>
  <c r="D42" i="3"/>
  <c r="C42" i="3"/>
  <c r="B42" i="3"/>
  <c r="N41" i="3"/>
  <c r="W41" i="3" s="1"/>
  <c r="M41" i="3"/>
  <c r="V41" i="3" s="1"/>
  <c r="L41" i="3"/>
  <c r="U41" i="3" s="1"/>
  <c r="K41" i="3"/>
  <c r="T41" i="3" s="1"/>
  <c r="J41" i="3"/>
  <c r="S41" i="3" s="1"/>
  <c r="I41" i="3"/>
  <c r="R41" i="3" s="1"/>
  <c r="H41" i="3"/>
  <c r="Q41" i="3" s="1"/>
  <c r="G41" i="3"/>
  <c r="P41" i="3" s="1"/>
  <c r="F41" i="3"/>
  <c r="E41" i="3"/>
  <c r="D41" i="3"/>
  <c r="C41" i="3"/>
  <c r="B41" i="3"/>
  <c r="S40" i="3"/>
  <c r="N40" i="3"/>
  <c r="W40" i="3" s="1"/>
  <c r="M40" i="3"/>
  <c r="V40" i="3" s="1"/>
  <c r="L40" i="3"/>
  <c r="U40" i="3" s="1"/>
  <c r="K40" i="3"/>
  <c r="T40" i="3" s="1"/>
  <c r="J40" i="3"/>
  <c r="I40" i="3"/>
  <c r="R40" i="3" s="1"/>
  <c r="H40" i="3"/>
  <c r="Q40" i="3" s="1"/>
  <c r="G40" i="3"/>
  <c r="P40" i="3" s="1"/>
  <c r="F40" i="3"/>
  <c r="E40" i="3"/>
  <c r="D40" i="3"/>
  <c r="C40" i="3"/>
  <c r="B40" i="3"/>
  <c r="N39" i="3"/>
  <c r="W39" i="3" s="1"/>
  <c r="M39" i="3"/>
  <c r="V39" i="3" s="1"/>
  <c r="L39" i="3"/>
  <c r="U39" i="3" s="1"/>
  <c r="K39" i="3"/>
  <c r="T39" i="3" s="1"/>
  <c r="J39" i="3"/>
  <c r="S39" i="3" s="1"/>
  <c r="I39" i="3"/>
  <c r="R39" i="3" s="1"/>
  <c r="H39" i="3"/>
  <c r="Q39" i="3" s="1"/>
  <c r="G39" i="3"/>
  <c r="P39" i="3" s="1"/>
  <c r="F39" i="3"/>
  <c r="E39" i="3"/>
  <c r="D39" i="3"/>
  <c r="C39" i="3"/>
  <c r="B39" i="3"/>
  <c r="U38" i="3"/>
  <c r="N38" i="3"/>
  <c r="W38" i="3" s="1"/>
  <c r="M38" i="3"/>
  <c r="V38" i="3" s="1"/>
  <c r="L38" i="3"/>
  <c r="K38" i="3"/>
  <c r="T38" i="3" s="1"/>
  <c r="J38" i="3"/>
  <c r="S38" i="3" s="1"/>
  <c r="I38" i="3"/>
  <c r="R38" i="3" s="1"/>
  <c r="H38" i="3"/>
  <c r="Q38" i="3" s="1"/>
  <c r="G38" i="3"/>
  <c r="P38" i="3" s="1"/>
  <c r="F38" i="3"/>
  <c r="E38" i="3"/>
  <c r="D38" i="3"/>
  <c r="C38" i="3"/>
  <c r="B38" i="3"/>
  <c r="N37" i="3"/>
  <c r="W37" i="3" s="1"/>
  <c r="M37" i="3"/>
  <c r="V37" i="3" s="1"/>
  <c r="L37" i="3"/>
  <c r="U37" i="3" s="1"/>
  <c r="K37" i="3"/>
  <c r="T37" i="3" s="1"/>
  <c r="J37" i="3"/>
  <c r="S37" i="3" s="1"/>
  <c r="I37" i="3"/>
  <c r="R37" i="3" s="1"/>
  <c r="H37" i="3"/>
  <c r="Q37" i="3" s="1"/>
  <c r="G37" i="3"/>
  <c r="P37" i="3" s="1"/>
  <c r="F37" i="3"/>
  <c r="E37" i="3"/>
  <c r="D37" i="3"/>
  <c r="C37" i="3"/>
  <c r="B37" i="3"/>
  <c r="N36" i="3"/>
  <c r="W36" i="3" s="1"/>
  <c r="M36" i="3"/>
  <c r="V36" i="3" s="1"/>
  <c r="L36" i="3"/>
  <c r="U36" i="3" s="1"/>
  <c r="K36" i="3"/>
  <c r="T36" i="3" s="1"/>
  <c r="J36" i="3"/>
  <c r="S36" i="3" s="1"/>
  <c r="I36" i="3"/>
  <c r="R36" i="3" s="1"/>
  <c r="H36" i="3"/>
  <c r="Q36" i="3" s="1"/>
  <c r="G36" i="3"/>
  <c r="P36" i="3" s="1"/>
  <c r="F36" i="3"/>
  <c r="E36" i="3"/>
  <c r="D36" i="3"/>
  <c r="C36" i="3"/>
  <c r="B36" i="3"/>
  <c r="T35" i="3"/>
  <c r="N35" i="3"/>
  <c r="W35" i="3" s="1"/>
  <c r="M35" i="3"/>
  <c r="V35" i="3" s="1"/>
  <c r="L35" i="3"/>
  <c r="U35" i="3" s="1"/>
  <c r="K35" i="3"/>
  <c r="J35" i="3"/>
  <c r="S35" i="3" s="1"/>
  <c r="I35" i="3"/>
  <c r="R35" i="3" s="1"/>
  <c r="H35" i="3"/>
  <c r="Q35" i="3" s="1"/>
  <c r="G35" i="3"/>
  <c r="P35" i="3" s="1"/>
  <c r="F35" i="3"/>
  <c r="E35" i="3"/>
  <c r="D35" i="3"/>
  <c r="C35" i="3"/>
  <c r="B35" i="3"/>
  <c r="N34" i="3"/>
  <c r="W34" i="3" s="1"/>
  <c r="M34" i="3"/>
  <c r="V34" i="3" s="1"/>
  <c r="L34" i="3"/>
  <c r="U34" i="3" s="1"/>
  <c r="K34" i="3"/>
  <c r="T34" i="3" s="1"/>
  <c r="J34" i="3"/>
  <c r="S34" i="3" s="1"/>
  <c r="I34" i="3"/>
  <c r="R34" i="3" s="1"/>
  <c r="H34" i="3"/>
  <c r="Q34" i="3" s="1"/>
  <c r="G34" i="3"/>
  <c r="P34" i="3" s="1"/>
  <c r="F34" i="3"/>
  <c r="E34" i="3"/>
  <c r="D34" i="3"/>
  <c r="C34" i="3"/>
  <c r="B34" i="3"/>
  <c r="AB33" i="3"/>
  <c r="AA33" i="3"/>
  <c r="Y33" i="3"/>
  <c r="C33" i="3"/>
  <c r="B33" i="3"/>
  <c r="G33" i="3" s="1"/>
  <c r="P33" i="3" s="1"/>
  <c r="AB32" i="3"/>
  <c r="AA32" i="3"/>
  <c r="Z32" i="3"/>
  <c r="Y32" i="3"/>
  <c r="X32" i="3"/>
  <c r="R32" i="3"/>
  <c r="Q32" i="3"/>
  <c r="J32" i="3"/>
  <c r="S32" i="3" s="1"/>
  <c r="I32" i="3"/>
  <c r="H32" i="3"/>
  <c r="G32" i="3"/>
  <c r="P32" i="3" s="1"/>
  <c r="F32" i="3"/>
  <c r="E32" i="3"/>
  <c r="D32" i="3"/>
  <c r="C32" i="3"/>
  <c r="B32" i="3"/>
  <c r="AB31" i="3"/>
  <c r="AA31" i="3"/>
  <c r="Z31" i="3"/>
  <c r="Z33" i="3" s="1"/>
  <c r="Y31" i="3"/>
  <c r="X31" i="3"/>
  <c r="X33" i="3" s="1"/>
  <c r="W31" i="3"/>
  <c r="N31" i="3"/>
  <c r="M31" i="3"/>
  <c r="V31" i="3" s="1"/>
  <c r="L31" i="3"/>
  <c r="U31" i="3" s="1"/>
  <c r="K31" i="3"/>
  <c r="T31" i="3" s="1"/>
  <c r="J31" i="3"/>
  <c r="S31" i="3" s="1"/>
  <c r="I31" i="3"/>
  <c r="R31" i="3" s="1"/>
  <c r="H31" i="3"/>
  <c r="Q31" i="3" s="1"/>
  <c r="G31" i="3"/>
  <c r="P31" i="3" s="1"/>
  <c r="F31" i="3"/>
  <c r="F33" i="3" s="1"/>
  <c r="J33" i="3" s="1"/>
  <c r="S33" i="3" s="1"/>
  <c r="E31" i="3"/>
  <c r="E33" i="3" s="1"/>
  <c r="I33" i="3" s="1"/>
  <c r="R33" i="3" s="1"/>
  <c r="D31" i="3"/>
  <c r="D33" i="3" s="1"/>
  <c r="H33" i="3" s="1"/>
  <c r="Q33" i="3" s="1"/>
  <c r="C31" i="3"/>
  <c r="B31" i="3"/>
  <c r="N30" i="3"/>
  <c r="W30" i="3" s="1"/>
  <c r="M30" i="3"/>
  <c r="V30" i="3" s="1"/>
  <c r="L30" i="3"/>
  <c r="U30" i="3" s="1"/>
  <c r="K30" i="3"/>
  <c r="T30" i="3" s="1"/>
  <c r="J30" i="3"/>
  <c r="S30" i="3" s="1"/>
  <c r="I30" i="3"/>
  <c r="R30" i="3" s="1"/>
  <c r="H30" i="3"/>
  <c r="Q30" i="3" s="1"/>
  <c r="G30" i="3"/>
  <c r="P30" i="3" s="1"/>
  <c r="F30" i="3"/>
  <c r="E30" i="3"/>
  <c r="D30" i="3"/>
  <c r="C30" i="3"/>
  <c r="B30" i="3"/>
  <c r="Q29" i="3"/>
  <c r="N29" i="3"/>
  <c r="W29" i="3" s="1"/>
  <c r="M29" i="3"/>
  <c r="V29" i="3" s="1"/>
  <c r="L29" i="3"/>
  <c r="U29" i="3" s="1"/>
  <c r="K29" i="3"/>
  <c r="T29" i="3" s="1"/>
  <c r="J29" i="3"/>
  <c r="S29" i="3" s="1"/>
  <c r="I29" i="3"/>
  <c r="R29" i="3" s="1"/>
  <c r="H29" i="3"/>
  <c r="G29" i="3"/>
  <c r="P29" i="3" s="1"/>
  <c r="F29" i="3"/>
  <c r="E29" i="3"/>
  <c r="D29" i="3"/>
  <c r="C29" i="3"/>
  <c r="B29" i="3"/>
  <c r="AB28" i="3"/>
  <c r="AA28" i="3"/>
  <c r="Y28" i="3"/>
  <c r="C28" i="3"/>
  <c r="AB27" i="3"/>
  <c r="AA27" i="3"/>
  <c r="Z27" i="3"/>
  <c r="Y27" i="3"/>
  <c r="X27" i="3"/>
  <c r="R27" i="3"/>
  <c r="Q27" i="3"/>
  <c r="J27" i="3"/>
  <c r="S27" i="3" s="1"/>
  <c r="I27" i="3"/>
  <c r="H27" i="3"/>
  <c r="G27" i="3"/>
  <c r="P27" i="3" s="1"/>
  <c r="F27" i="3"/>
  <c r="E27" i="3"/>
  <c r="D27" i="3"/>
  <c r="C27" i="3"/>
  <c r="B27" i="3"/>
  <c r="B28" i="3" s="1"/>
  <c r="G28" i="3" s="1"/>
  <c r="P28" i="3" s="1"/>
  <c r="AB26" i="3"/>
  <c r="AA26" i="3"/>
  <c r="Z26" i="3"/>
  <c r="Z28" i="3" s="1"/>
  <c r="Y26" i="3"/>
  <c r="X26" i="3"/>
  <c r="X28" i="3" s="1"/>
  <c r="N26" i="3"/>
  <c r="W26" i="3" s="1"/>
  <c r="M26" i="3"/>
  <c r="V26" i="3" s="1"/>
  <c r="L26" i="3"/>
  <c r="U26" i="3" s="1"/>
  <c r="K26" i="3"/>
  <c r="T26" i="3" s="1"/>
  <c r="J26" i="3"/>
  <c r="S26" i="3" s="1"/>
  <c r="I26" i="3"/>
  <c r="R26" i="3" s="1"/>
  <c r="H26" i="3"/>
  <c r="Q26" i="3" s="1"/>
  <c r="G26" i="3"/>
  <c r="P26" i="3" s="1"/>
  <c r="F26" i="3"/>
  <c r="F28" i="3" s="1"/>
  <c r="J28" i="3" s="1"/>
  <c r="S28" i="3" s="1"/>
  <c r="E26" i="3"/>
  <c r="E28" i="3" s="1"/>
  <c r="D26" i="3"/>
  <c r="D28" i="3" s="1"/>
  <c r="H28" i="3" s="1"/>
  <c r="Q28" i="3" s="1"/>
  <c r="C26" i="3"/>
  <c r="B26" i="3"/>
  <c r="Z25" i="3"/>
  <c r="X25" i="3"/>
  <c r="F25" i="3"/>
  <c r="AB24" i="3"/>
  <c r="AA24" i="3"/>
  <c r="Z24" i="3"/>
  <c r="Y24" i="3"/>
  <c r="Y25" i="3" s="1"/>
  <c r="X24" i="3"/>
  <c r="P24" i="3"/>
  <c r="J24" i="3"/>
  <c r="S24" i="3" s="1"/>
  <c r="I24" i="3"/>
  <c r="R24" i="3" s="1"/>
  <c r="H24" i="3"/>
  <c r="Q24" i="3" s="1"/>
  <c r="G24" i="3"/>
  <c r="F24" i="3"/>
  <c r="E24" i="3"/>
  <c r="D24" i="3"/>
  <c r="C24" i="3"/>
  <c r="B24" i="3"/>
  <c r="AB23" i="3"/>
  <c r="AB25" i="3" s="1"/>
  <c r="AA23" i="3"/>
  <c r="Z23" i="3"/>
  <c r="Y23" i="3"/>
  <c r="X23" i="3"/>
  <c r="N23" i="3"/>
  <c r="W23" i="3" s="1"/>
  <c r="M23" i="3"/>
  <c r="V23" i="3" s="1"/>
  <c r="L23" i="3"/>
  <c r="U23" i="3" s="1"/>
  <c r="K23" i="3"/>
  <c r="T23" i="3" s="1"/>
  <c r="J23" i="3"/>
  <c r="S23" i="3" s="1"/>
  <c r="I23" i="3"/>
  <c r="R23" i="3" s="1"/>
  <c r="H23" i="3"/>
  <c r="Q23" i="3" s="1"/>
  <c r="G23" i="3"/>
  <c r="P23" i="3" s="1"/>
  <c r="F23" i="3"/>
  <c r="E23" i="3"/>
  <c r="E25" i="3" s="1"/>
  <c r="D23" i="3"/>
  <c r="D25" i="3" s="1"/>
  <c r="H25" i="3" s="1"/>
  <c r="Q25" i="3" s="1"/>
  <c r="C23" i="3"/>
  <c r="C25" i="3" s="1"/>
  <c r="B23" i="3"/>
  <c r="B25" i="3" s="1"/>
  <c r="G25" i="3" s="1"/>
  <c r="P25" i="3" s="1"/>
  <c r="N22" i="3"/>
  <c r="W22" i="3" s="1"/>
  <c r="M22" i="3"/>
  <c r="V22" i="3" s="1"/>
  <c r="L22" i="3"/>
  <c r="U22" i="3" s="1"/>
  <c r="K22" i="3"/>
  <c r="T22" i="3" s="1"/>
  <c r="J22" i="3"/>
  <c r="S22" i="3" s="1"/>
  <c r="I22" i="3"/>
  <c r="R22" i="3" s="1"/>
  <c r="H22" i="3"/>
  <c r="Q22" i="3" s="1"/>
  <c r="G22" i="3"/>
  <c r="P22" i="3" s="1"/>
  <c r="F22" i="3"/>
  <c r="E22" i="3"/>
  <c r="D22" i="3"/>
  <c r="C22" i="3"/>
  <c r="B22" i="3"/>
  <c r="W21" i="3"/>
  <c r="N21" i="3"/>
  <c r="M21" i="3"/>
  <c r="V21" i="3" s="1"/>
  <c r="L21" i="3"/>
  <c r="U21" i="3" s="1"/>
  <c r="K21" i="3"/>
  <c r="T21" i="3" s="1"/>
  <c r="J21" i="3"/>
  <c r="S21" i="3" s="1"/>
  <c r="I21" i="3"/>
  <c r="R21" i="3" s="1"/>
  <c r="H21" i="3"/>
  <c r="Q21" i="3" s="1"/>
  <c r="G21" i="3"/>
  <c r="P21" i="3" s="1"/>
  <c r="F21" i="3"/>
  <c r="E21" i="3"/>
  <c r="D21" i="3"/>
  <c r="C21" i="3"/>
  <c r="B21" i="3"/>
  <c r="U20" i="3"/>
  <c r="N20" i="3"/>
  <c r="W20" i="3" s="1"/>
  <c r="M20" i="3"/>
  <c r="V20" i="3" s="1"/>
  <c r="L20" i="3"/>
  <c r="K20" i="3"/>
  <c r="T20" i="3" s="1"/>
  <c r="J20" i="3"/>
  <c r="S20" i="3" s="1"/>
  <c r="I20" i="3"/>
  <c r="R20" i="3" s="1"/>
  <c r="H20" i="3"/>
  <c r="Q20" i="3" s="1"/>
  <c r="G20" i="3"/>
  <c r="P20" i="3" s="1"/>
  <c r="F20" i="3"/>
  <c r="E20" i="3"/>
  <c r="D20" i="3"/>
  <c r="C20" i="3"/>
  <c r="B20" i="3"/>
  <c r="W19" i="3"/>
  <c r="N19" i="3"/>
  <c r="M19" i="3"/>
  <c r="V19" i="3" s="1"/>
  <c r="L19" i="3"/>
  <c r="U19" i="3" s="1"/>
  <c r="K19" i="3"/>
  <c r="T19" i="3" s="1"/>
  <c r="J19" i="3"/>
  <c r="S19" i="3" s="1"/>
  <c r="I19" i="3"/>
  <c r="R19" i="3" s="1"/>
  <c r="H19" i="3"/>
  <c r="Q19" i="3" s="1"/>
  <c r="G19" i="3"/>
  <c r="P19" i="3" s="1"/>
  <c r="F19" i="3"/>
  <c r="E19" i="3"/>
  <c r="D19" i="3"/>
  <c r="C19" i="3"/>
  <c r="B19" i="3"/>
  <c r="W18" i="3"/>
  <c r="V18" i="3"/>
  <c r="N18" i="3"/>
  <c r="M18" i="3"/>
  <c r="L18" i="3"/>
  <c r="U18" i="3" s="1"/>
  <c r="K18" i="3"/>
  <c r="T18" i="3" s="1"/>
  <c r="J18" i="3"/>
  <c r="S18" i="3" s="1"/>
  <c r="I18" i="3"/>
  <c r="R18" i="3" s="1"/>
  <c r="H18" i="3"/>
  <c r="Q18" i="3" s="1"/>
  <c r="G18" i="3"/>
  <c r="P18" i="3" s="1"/>
  <c r="F18" i="3"/>
  <c r="E18" i="3"/>
  <c r="D18" i="3"/>
  <c r="C18" i="3"/>
  <c r="B18" i="3"/>
  <c r="Z17" i="3"/>
  <c r="Y17" i="3"/>
  <c r="H17" i="3"/>
  <c r="Q17" i="3" s="1"/>
  <c r="E17" i="3"/>
  <c r="I17" i="3" s="1"/>
  <c r="R17" i="3" s="1"/>
  <c r="AB16" i="3"/>
  <c r="AA16" i="3"/>
  <c r="Z16" i="3"/>
  <c r="Y16" i="3"/>
  <c r="X16" i="3"/>
  <c r="X17" i="3" s="1"/>
  <c r="P16" i="3"/>
  <c r="J16" i="3"/>
  <c r="S16" i="3" s="1"/>
  <c r="I16" i="3"/>
  <c r="R16" i="3" s="1"/>
  <c r="H16" i="3"/>
  <c r="Q16" i="3" s="1"/>
  <c r="G16" i="3"/>
  <c r="F16" i="3"/>
  <c r="E16" i="3"/>
  <c r="D16" i="3"/>
  <c r="C16" i="3"/>
  <c r="B16" i="3"/>
  <c r="AB15" i="3"/>
  <c r="AB17" i="3" s="1"/>
  <c r="AA15" i="3"/>
  <c r="AA17" i="3" s="1"/>
  <c r="Z15" i="3"/>
  <c r="Y15" i="3"/>
  <c r="X15" i="3"/>
  <c r="V15" i="3"/>
  <c r="U15" i="3"/>
  <c r="T15" i="3"/>
  <c r="R15" i="3"/>
  <c r="N15" i="3"/>
  <c r="W15" i="3" s="1"/>
  <c r="M15" i="3"/>
  <c r="L15" i="3"/>
  <c r="K15" i="3"/>
  <c r="J15" i="3"/>
  <c r="S15" i="3" s="1"/>
  <c r="I15" i="3"/>
  <c r="H15" i="3"/>
  <c r="Q15" i="3" s="1"/>
  <c r="G15" i="3"/>
  <c r="P15" i="3" s="1"/>
  <c r="F15" i="3"/>
  <c r="F17" i="3" s="1"/>
  <c r="E15" i="3"/>
  <c r="D15" i="3"/>
  <c r="D17" i="3" s="1"/>
  <c r="C15" i="3"/>
  <c r="B15" i="3"/>
  <c r="AB14" i="3"/>
  <c r="X14" i="3"/>
  <c r="F14" i="3"/>
  <c r="E14" i="3"/>
  <c r="I14" i="3" s="1"/>
  <c r="R14" i="3" s="1"/>
  <c r="D14" i="3"/>
  <c r="H14" i="3" s="1"/>
  <c r="Q14" i="3" s="1"/>
  <c r="C14" i="3"/>
  <c r="AB13" i="3"/>
  <c r="AA13" i="3"/>
  <c r="Z13" i="3"/>
  <c r="Y13" i="3"/>
  <c r="X13" i="3"/>
  <c r="S13" i="3"/>
  <c r="R13" i="3"/>
  <c r="J13" i="3"/>
  <c r="I13" i="3"/>
  <c r="H13" i="3"/>
  <c r="Q13" i="3" s="1"/>
  <c r="G13" i="3"/>
  <c r="P13" i="3" s="1"/>
  <c r="F13" i="3"/>
  <c r="E13" i="3"/>
  <c r="D13" i="3"/>
  <c r="C13" i="3"/>
  <c r="B13" i="3"/>
  <c r="AB12" i="3"/>
  <c r="AA12" i="3"/>
  <c r="AA14" i="3" s="1"/>
  <c r="Z12" i="3"/>
  <c r="Z14" i="3" s="1"/>
  <c r="Y12" i="3"/>
  <c r="Y14" i="3" s="1"/>
  <c r="X12" i="3"/>
  <c r="N12" i="3"/>
  <c r="W12" i="3" s="1"/>
  <c r="M12" i="3"/>
  <c r="V12" i="3" s="1"/>
  <c r="L12" i="3"/>
  <c r="U12" i="3" s="1"/>
  <c r="K12" i="3"/>
  <c r="T12" i="3" s="1"/>
  <c r="J12" i="3"/>
  <c r="S12" i="3" s="1"/>
  <c r="I12" i="3"/>
  <c r="R12" i="3" s="1"/>
  <c r="H12" i="3"/>
  <c r="Q12" i="3" s="1"/>
  <c r="G12" i="3"/>
  <c r="P12" i="3" s="1"/>
  <c r="F12" i="3"/>
  <c r="E12" i="3"/>
  <c r="D12" i="3"/>
  <c r="C12" i="3"/>
  <c r="B12" i="3"/>
  <c r="B14" i="3" s="1"/>
  <c r="G14" i="3" s="1"/>
  <c r="P14" i="3" s="1"/>
  <c r="AB11" i="3"/>
  <c r="J11" i="3" s="1"/>
  <c r="S11" i="3" s="1"/>
  <c r="AB10" i="3"/>
  <c r="AA10" i="3"/>
  <c r="AA11" i="3" s="1"/>
  <c r="Z10" i="3"/>
  <c r="Y10" i="3"/>
  <c r="X10" i="3"/>
  <c r="R10" i="3"/>
  <c r="Q10" i="3"/>
  <c r="P10" i="3"/>
  <c r="J10" i="3"/>
  <c r="S10" i="3" s="1"/>
  <c r="I10" i="3"/>
  <c r="H10" i="3"/>
  <c r="G10" i="3"/>
  <c r="F10" i="3"/>
  <c r="E10" i="3"/>
  <c r="D10" i="3"/>
  <c r="C10" i="3"/>
  <c r="C11" i="3" s="1"/>
  <c r="B10" i="3"/>
  <c r="B11" i="3" s="1"/>
  <c r="G11" i="3" s="1"/>
  <c r="P11" i="3" s="1"/>
  <c r="AB9" i="3"/>
  <c r="AA9" i="3"/>
  <c r="Z9" i="3"/>
  <c r="Z11" i="3" s="1"/>
  <c r="Y9" i="3"/>
  <c r="Y11" i="3" s="1"/>
  <c r="X9" i="3"/>
  <c r="X11" i="3" s="1"/>
  <c r="W9" i="3"/>
  <c r="V9" i="3"/>
  <c r="U9" i="3"/>
  <c r="N9" i="3"/>
  <c r="M9" i="3"/>
  <c r="L9" i="3"/>
  <c r="K9" i="3"/>
  <c r="T9" i="3" s="1"/>
  <c r="J9" i="3"/>
  <c r="S9" i="3" s="1"/>
  <c r="I9" i="3"/>
  <c r="R9" i="3" s="1"/>
  <c r="H9" i="3"/>
  <c r="Q9" i="3" s="1"/>
  <c r="G9" i="3"/>
  <c r="P9" i="3" s="1"/>
  <c r="F9" i="3"/>
  <c r="F11" i="3" s="1"/>
  <c r="E9" i="3"/>
  <c r="E11" i="3" s="1"/>
  <c r="D9" i="3"/>
  <c r="D11" i="3" s="1"/>
  <c r="H11" i="3" s="1"/>
  <c r="Q11" i="3" s="1"/>
  <c r="C9" i="3"/>
  <c r="B9" i="3"/>
  <c r="W8" i="3"/>
  <c r="S8" i="3"/>
  <c r="R8" i="3"/>
  <c r="N8" i="3"/>
  <c r="M8" i="3"/>
  <c r="V8" i="3" s="1"/>
  <c r="L8" i="3"/>
  <c r="U8" i="3" s="1"/>
  <c r="K8" i="3"/>
  <c r="T8" i="3" s="1"/>
  <c r="J8" i="3"/>
  <c r="I8" i="3"/>
  <c r="H8" i="3"/>
  <c r="Q8" i="3" s="1"/>
  <c r="G8" i="3"/>
  <c r="P8" i="3" s="1"/>
  <c r="F8" i="3"/>
  <c r="E8" i="3"/>
  <c r="D8" i="3"/>
  <c r="C8" i="3"/>
  <c r="B8" i="3"/>
  <c r="N7" i="3"/>
  <c r="W7" i="3" s="1"/>
  <c r="M7" i="3"/>
  <c r="V7" i="3" s="1"/>
  <c r="L7" i="3"/>
  <c r="U7" i="3" s="1"/>
  <c r="K7" i="3"/>
  <c r="T7" i="3" s="1"/>
  <c r="J7" i="3"/>
  <c r="S7" i="3" s="1"/>
  <c r="I7" i="3"/>
  <c r="R7" i="3" s="1"/>
  <c r="H7" i="3"/>
  <c r="Q7" i="3" s="1"/>
  <c r="G7" i="3"/>
  <c r="P7" i="3" s="1"/>
  <c r="F7" i="3"/>
  <c r="E7" i="3"/>
  <c r="D7" i="3"/>
  <c r="C7" i="3"/>
  <c r="B7" i="3"/>
  <c r="W6" i="3"/>
  <c r="V6" i="3"/>
  <c r="U6" i="3"/>
  <c r="N6" i="3"/>
  <c r="M6" i="3"/>
  <c r="L6" i="3"/>
  <c r="K6" i="3"/>
  <c r="T6" i="3" s="1"/>
  <c r="J6" i="3"/>
  <c r="S6" i="3" s="1"/>
  <c r="I6" i="3"/>
  <c r="R6" i="3" s="1"/>
  <c r="H6" i="3"/>
  <c r="Q6" i="3" s="1"/>
  <c r="G6" i="3"/>
  <c r="P6" i="3" s="1"/>
  <c r="F6" i="3"/>
  <c r="E6" i="3"/>
  <c r="D6" i="3"/>
  <c r="C6" i="3"/>
  <c r="B6" i="3"/>
  <c r="T5" i="3"/>
  <c r="S5" i="3"/>
  <c r="R5" i="3"/>
  <c r="Q5" i="3"/>
  <c r="N5" i="3"/>
  <c r="M5" i="3"/>
  <c r="M80" i="3" s="1"/>
  <c r="L5" i="3"/>
  <c r="L80" i="3" s="1"/>
  <c r="K5" i="3"/>
  <c r="J5" i="3"/>
  <c r="I5" i="3"/>
  <c r="H5" i="3"/>
  <c r="G5" i="3"/>
  <c r="P5" i="3" s="1"/>
  <c r="F5" i="3"/>
  <c r="E5" i="3"/>
  <c r="F80" i="3" s="1"/>
  <c r="D5" i="3"/>
  <c r="E80" i="3" s="1"/>
  <c r="C5" i="3"/>
  <c r="B5" i="3"/>
  <c r="B80" i="3" s="1"/>
  <c r="AB4" i="3"/>
  <c r="AA4" i="3"/>
  <c r="Z4" i="3"/>
  <c r="Y4" i="3"/>
  <c r="X4" i="3"/>
  <c r="U4" i="3"/>
  <c r="T4" i="3"/>
  <c r="S4" i="3"/>
  <c r="N4" i="3"/>
  <c r="W4" i="3" s="1"/>
  <c r="M4" i="3"/>
  <c r="V4" i="3" s="1"/>
  <c r="L4" i="3"/>
  <c r="K4" i="3"/>
  <c r="J4" i="3"/>
  <c r="I4" i="3"/>
  <c r="R4" i="3" s="1"/>
  <c r="H4" i="3"/>
  <c r="Q4" i="3" s="1"/>
  <c r="G4" i="3"/>
  <c r="P4" i="3" s="1"/>
  <c r="F4" i="3"/>
  <c r="E4" i="3"/>
  <c r="D4" i="3"/>
  <c r="C4" i="3"/>
  <c r="AB3" i="3"/>
  <c r="AA3" i="3"/>
  <c r="Z3" i="3"/>
  <c r="Y3" i="3"/>
  <c r="X3" i="3"/>
  <c r="U3" i="3"/>
  <c r="T3" i="3"/>
  <c r="N3" i="3"/>
  <c r="W3" i="3" s="1"/>
  <c r="M3" i="3"/>
  <c r="V3" i="3" s="1"/>
  <c r="L3" i="3"/>
  <c r="K3" i="3"/>
  <c r="J3" i="3"/>
  <c r="S3" i="3" s="1"/>
  <c r="I3" i="3"/>
  <c r="R3" i="3" s="1"/>
  <c r="H3" i="3"/>
  <c r="Q3" i="3" s="1"/>
  <c r="G3" i="3"/>
  <c r="P3" i="3" s="1"/>
  <c r="I11" i="3" l="1"/>
  <c r="R11" i="3" s="1"/>
  <c r="J25" i="3"/>
  <c r="S25" i="3" s="1"/>
  <c r="W5" i="3"/>
  <c r="W80" i="3" s="1"/>
  <c r="N80" i="3"/>
  <c r="J14" i="3"/>
  <c r="S14" i="3" s="1"/>
  <c r="I28" i="3"/>
  <c r="R28" i="3" s="1"/>
  <c r="AA25" i="3"/>
  <c r="I25" i="3" s="1"/>
  <c r="R25" i="3" s="1"/>
  <c r="C17" i="3"/>
  <c r="B17" i="3"/>
  <c r="G17" i="3" s="1"/>
  <c r="P17" i="3" s="1"/>
  <c r="T80" i="3"/>
  <c r="D80" i="3"/>
  <c r="K80" i="3"/>
  <c r="U5" i="3"/>
  <c r="U80" i="3" s="1"/>
  <c r="V5" i="3"/>
  <c r="V80" i="3" s="1"/>
  <c r="J17" i="3"/>
  <c r="S17" i="3" s="1"/>
</calcChain>
</file>

<file path=xl/sharedStrings.xml><?xml version="1.0" encoding="utf-8"?>
<sst xmlns="http://schemas.openxmlformats.org/spreadsheetml/2006/main" count="83" uniqueCount="71">
  <si>
    <t xml:space="preserve"> </t>
  </si>
  <si>
    <t>อัตราขยายตัว (ร้อยละ)</t>
  </si>
  <si>
    <t>สัดส่วน (ร้อยละ)</t>
  </si>
  <si>
    <t>ม.ค.-ธ.ค.</t>
  </si>
  <si>
    <t>มูลค่าส่งออกรวม</t>
  </si>
  <si>
    <t>1  สินค้าเกษตร/อุตสาหกรรมเกษตร</t>
  </si>
  <si>
    <t xml:space="preserve">      สินค้าเกษตรกรรม</t>
  </si>
  <si>
    <t xml:space="preserve">      สินค้าอุตสาหกรรมการเกษตร</t>
  </si>
  <si>
    <t xml:space="preserve">    1.1  ข้าว</t>
  </si>
  <si>
    <t xml:space="preserve">                   ปริมาณ:เมตริกตัน</t>
  </si>
  <si>
    <t xml:space="preserve">    1.2  ยางพารา</t>
  </si>
  <si>
    <t xml:space="preserve">    1.3  ผลิตภัณฑ์มันสำปะหลัง</t>
  </si>
  <si>
    <t xml:space="preserve">    1.4  อาหาร</t>
  </si>
  <si>
    <t xml:space="preserve">          1.4.1  อาหารทะเล  แช่เย็น  แช่แข็ง  กระป๋องและแปรรูป</t>
  </si>
  <si>
    <t xml:space="preserve">                            -  ทูน่ากระป๋อง</t>
  </si>
  <si>
    <t xml:space="preserve">                  1.4.1.2  กุ้งสดแช่แข็งและกุ้งแปรรูป</t>
  </si>
  <si>
    <t xml:space="preserve">          1.4.2  ผลไม้สด  ผักสด  แช่เย็น  แช่แข็ง  แห้ง  กระป๋องและแปรรูป</t>
  </si>
  <si>
    <t xml:space="preserve">          1.4.3  ไก่สดแช่เย็น  แช่แข็งและแปรรูป</t>
  </si>
  <si>
    <t xml:space="preserve">          1.4.4  สุกรสดแช่เย็นแช่แข็ง</t>
  </si>
  <si>
    <t xml:space="preserve">    1.5  อาหารสัตว์เลี้ยง</t>
  </si>
  <si>
    <t xml:space="preserve">          1.5.1  อาหารสุนัขและแมว</t>
  </si>
  <si>
    <t xml:space="preserve">    1.6  น้ำตาลทราย</t>
  </si>
  <si>
    <t>2  สินค้าอุตสาหกรรมสำคัญ</t>
  </si>
  <si>
    <t xml:space="preserve">    2.1  ยานพาหนะ  อุปกรณ์และส่วนประกอบ</t>
  </si>
  <si>
    <t xml:space="preserve">          2.1.1  ยานยนต์</t>
  </si>
  <si>
    <t xml:space="preserve">                        -  รถยนต์นั่ง</t>
  </si>
  <si>
    <t xml:space="preserve">                        -  รถปิ๊กอัพ  รถบัสและรถบรรทุก</t>
  </si>
  <si>
    <t xml:space="preserve">                        -  รถจักรยานยนต์</t>
  </si>
  <si>
    <t xml:space="preserve">                        -  รถจักรยาน</t>
  </si>
  <si>
    <t xml:space="preserve">          2.1.2  อุปกรณ์และส่วนประกอบ</t>
  </si>
  <si>
    <t xml:space="preserve">                        -  ส่วนประกอบและอุปกรณ์รถยนต์</t>
  </si>
  <si>
    <t xml:space="preserve">                        -  เครื่องยนต์สันดาปภายในแบบลูกสูบและส่วนประกอบ</t>
  </si>
  <si>
    <t xml:space="preserve">          2.1.3  ยานพาหนะอื่น  ๆ  และส่วนประกอบ</t>
  </si>
  <si>
    <t xml:space="preserve">    2.2  เครื่องอิเลคทรอนิกส์</t>
  </si>
  <si>
    <t xml:space="preserve">          2.2.1  เครื่องคอมพิวเตอร์  อุปกรณ์  และ  ส่วนประกอบ</t>
  </si>
  <si>
    <t xml:space="preserve">                        -  Hard  Disk  Drive</t>
  </si>
  <si>
    <t xml:space="preserve">          2.2.2  แผงวงจรไฟฟ้า</t>
  </si>
  <si>
    <t xml:space="preserve">          2.2.3  อุปกรณ์กึ่งตัวนำ  ทรานซิสเตอร์  และไดโอต</t>
  </si>
  <si>
    <t xml:space="preserve">          2.2.4  เครื่องอิเล็คทรอนิกส์อื่นๆ</t>
  </si>
  <si>
    <t xml:space="preserve">    2.3  เครื่องใช้ไฟฟ้า</t>
  </si>
  <si>
    <t xml:space="preserve">          2.3.1  เครื่องปรับอากาศและส่วนประกอบ</t>
  </si>
  <si>
    <t xml:space="preserve">          2.3.2  เครื่องรับวิทยุโทรทัศน์และส่วนประกอบ</t>
  </si>
  <si>
    <t xml:space="preserve">          2.3.3  ตู้เย็น  ตู้แช่แข็งและส่วนประกอบ</t>
  </si>
  <si>
    <t xml:space="preserve">          2.3.4  แผงสวิทซ์และแผงควบคุมกระแสไฟฟ้า</t>
  </si>
  <si>
    <t xml:space="preserve">    2.4  อัญมณีและเครื่องประดับ</t>
  </si>
  <si>
    <t xml:space="preserve">          -  ทองคำยังไม่ขึ้นรูป</t>
  </si>
  <si>
    <t xml:space="preserve">          -  อัญมณีและเครื่องประดับ  (ไม่รวมทองคำยังไม่ได้ขึ้นรูป)</t>
  </si>
  <si>
    <t xml:space="preserve">    2.5  เม็ดและผลิตภัณฑ์พลาสติก</t>
  </si>
  <si>
    <t xml:space="preserve">          2.5.1  เม็ดพลาสติก</t>
  </si>
  <si>
    <t xml:space="preserve">    2.6  วัสดุก่อสร้าง</t>
  </si>
  <si>
    <t xml:space="preserve">          -  เหล็ก  เหล็กกล้า  และผลิตภัณฑ์</t>
  </si>
  <si>
    <t xml:space="preserve">    2.7  สิ่งทอ</t>
  </si>
  <si>
    <t xml:space="preserve">    2.8  ผลิตภัณฑ์ยาง</t>
  </si>
  <si>
    <t xml:space="preserve">          -  ยางยานพาหนะ</t>
  </si>
  <si>
    <t xml:space="preserve">          -  ถุงมือยาง</t>
  </si>
  <si>
    <t xml:space="preserve">    2.9  เคมีภัณฑ์</t>
  </si>
  <si>
    <t xml:space="preserve">    2.10  เครื่องจักรกลและส่วนประกอบของเครื่องจักรกล</t>
  </si>
  <si>
    <t xml:space="preserve">    2.11  เครื่องสำอาง  สบู่  และผลิตภัณฑ์รักษาผิว</t>
  </si>
  <si>
    <t xml:space="preserve">    2.12  เฟอร์นิเจอร์และชิ้นส่วน</t>
  </si>
  <si>
    <t xml:space="preserve">    2.13  เครื่องมือแพทย์  อุปกรณ์และผลิตภัณฑ์เภสัชภัณฑ์</t>
  </si>
  <si>
    <t xml:space="preserve">    2.14  เครื่องใช้บนโต๊ะอาหาร  เครื่องครัว  และของใช้ในบ้านเรือน</t>
  </si>
  <si>
    <t xml:space="preserve">    2.15  หนังและผลิตภัณฑ์หนังฟอกและหนังอัด</t>
  </si>
  <si>
    <t>3  สินค้าแร่และเชื้อเพลิง</t>
  </si>
  <si>
    <t xml:space="preserve">    3.1  น้ำมันสำเร็จรูป</t>
  </si>
  <si>
    <t>4  สินค้าอื่นๆ  (ส่งออกรวม  -1  -2  -3)</t>
  </si>
  <si>
    <t>ที่มา : ศูนย์เทคโนโลยีสารสนเทศและการสื่อสาร สำนักงานปลัดกระทรวงพาณิชย์</t>
  </si>
  <si>
    <t>การส่งออกสินค้าสำคัญของไทยของปี 2568</t>
  </si>
  <si>
    <t xml:space="preserve">หมายเหตุ : ปี 2568 เป็นตัวเลขเบื้องต้น </t>
  </si>
  <si>
    <t>มูลค่า (ล้านดอลลาร์สหรัฐ)</t>
  </si>
  <si>
    <t>มูลค่า ( ล้านดอลลาร์ $ )</t>
  </si>
  <si>
    <t xml:space="preserve">                   ราคา:ดอลลาร์ $ ต่อ เมตริกตัน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</si>
</sst>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_-;\-* #,##0.0_-;_-* &quot;-&quot;??_-;_-@_-"/>
    <numFmt numFmtId="166" formatCode="#,##0.0"/>
  </numFmts>
  <fonts count="6"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1" fontId="4" fillId="0" borderId="0" xfId="1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0" fontId="2" fillId="0" borderId="9" xfId="1" applyFont="1" applyBorder="1" applyAlignment="1">
      <alignment vertical="center" shrinkToFit="1"/>
    </xf>
    <xf numFmtId="0" fontId="2" fillId="0" borderId="10" xfId="1" applyFont="1" applyBorder="1" applyAlignment="1">
      <alignment vertical="center" shrinkToFit="1"/>
    </xf>
    <xf numFmtId="0" fontId="3" fillId="0" borderId="10" xfId="1" applyFont="1" applyBorder="1" applyAlignment="1">
      <alignment vertical="center" shrinkToFit="1"/>
    </xf>
    <xf numFmtId="0" fontId="2" fillId="0" borderId="11" xfId="1" applyFont="1" applyBorder="1" applyAlignment="1">
      <alignment vertical="center" shrinkToFi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165" fontId="2" fillId="0" borderId="9" xfId="2" applyNumberFormat="1" applyFont="1" applyFill="1" applyBorder="1" applyAlignment="1">
      <alignment vertical="center"/>
    </xf>
    <xf numFmtId="166" fontId="2" fillId="0" borderId="9" xfId="2" applyNumberFormat="1" applyFont="1" applyFill="1" applyBorder="1" applyAlignment="1">
      <alignment horizontal="right" vertical="center"/>
    </xf>
    <xf numFmtId="166" fontId="2" fillId="0" borderId="9" xfId="2" applyNumberFormat="1" applyFont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166" fontId="3" fillId="0" borderId="13" xfId="2" applyNumberFormat="1" applyFont="1" applyFill="1" applyBorder="1" applyAlignment="1">
      <alignment horizontal="center" vertical="center"/>
    </xf>
    <xf numFmtId="165" fontId="2" fillId="0" borderId="10" xfId="2" applyNumberFormat="1" applyFont="1" applyFill="1" applyBorder="1" applyAlignment="1">
      <alignment vertical="center"/>
    </xf>
    <xf numFmtId="166" fontId="2" fillId="0" borderId="10" xfId="2" applyNumberFormat="1" applyFont="1" applyFill="1" applyBorder="1" applyAlignment="1">
      <alignment horizontal="right" vertical="center"/>
    </xf>
    <xf numFmtId="166" fontId="2" fillId="0" borderId="10" xfId="2" applyNumberFormat="1" applyFont="1" applyFill="1" applyBorder="1" applyAlignment="1">
      <alignment horizontal="center" vertical="center"/>
    </xf>
    <xf numFmtId="166" fontId="3" fillId="0" borderId="14" xfId="2" applyNumberFormat="1" applyFont="1" applyFill="1" applyBorder="1" applyAlignment="1">
      <alignment horizontal="center" vertical="center"/>
    </xf>
    <xf numFmtId="165" fontId="3" fillId="0" borderId="10" xfId="2" applyNumberFormat="1" applyFont="1" applyFill="1" applyBorder="1" applyAlignment="1">
      <alignment vertical="center"/>
    </xf>
    <xf numFmtId="166" fontId="3" fillId="0" borderId="10" xfId="2" applyNumberFormat="1" applyFont="1" applyFill="1" applyBorder="1" applyAlignment="1">
      <alignment horizontal="right" vertical="center"/>
    </xf>
    <xf numFmtId="166" fontId="3" fillId="0" borderId="10" xfId="2" applyNumberFormat="1" applyFont="1" applyFill="1" applyBorder="1" applyAlignment="1">
      <alignment horizontal="center" vertical="center"/>
    </xf>
    <xf numFmtId="166" fontId="3" fillId="0" borderId="0" xfId="1" applyNumberFormat="1" applyFont="1" applyAlignment="1">
      <alignment vertical="center"/>
    </xf>
    <xf numFmtId="165" fontId="3" fillId="0" borderId="10" xfId="2" applyNumberFormat="1" applyFont="1" applyFill="1" applyBorder="1" applyAlignment="1">
      <alignment horizontal="right" vertical="center"/>
    </xf>
    <xf numFmtId="4" fontId="3" fillId="0" borderId="10" xfId="2" applyNumberFormat="1" applyFont="1" applyFill="1" applyBorder="1" applyAlignment="1">
      <alignment horizontal="center" vertical="center"/>
    </xf>
    <xf numFmtId="165" fontId="2" fillId="0" borderId="11" xfId="2" applyNumberFormat="1" applyFont="1" applyFill="1" applyBorder="1" applyAlignment="1">
      <alignment vertical="center"/>
    </xf>
    <xf numFmtId="165" fontId="2" fillId="0" borderId="11" xfId="2" applyNumberFormat="1" applyFont="1" applyFill="1" applyBorder="1" applyAlignment="1">
      <alignment horizontal="right" vertical="center"/>
    </xf>
    <xf numFmtId="166" fontId="2" fillId="0" borderId="11" xfId="2" applyNumberFormat="1" applyFont="1" applyFill="1" applyBorder="1" applyAlignment="1">
      <alignment horizontal="center" vertical="center"/>
    </xf>
    <xf numFmtId="43" fontId="3" fillId="0" borderId="0" xfId="1" applyNumberFormat="1" applyFont="1" applyAlignment="1">
      <alignment vertical="center"/>
    </xf>
    <xf numFmtId="43" fontId="3" fillId="2" borderId="0" xfId="1" applyNumberFormat="1" applyFont="1" applyFill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2" fillId="0" borderId="5" xfId="1" applyFont="1" applyBorder="1" applyAlignment="1">
      <alignment horizontal="center" vertical="center" wrapText="1" shrinkToFit="1"/>
    </xf>
    <xf numFmtId="0" fontId="2" fillId="0" borderId="7" xfId="1" applyFont="1" applyBorder="1" applyAlignment="1">
      <alignment horizontal="center" vertical="center" wrapText="1" shrinkToFit="1"/>
    </xf>
    <xf numFmtId="0" fontId="2" fillId="0" borderId="12" xfId="1" applyFont="1" applyBorder="1" applyAlignment="1">
      <alignment horizontal="center" vertical="center"/>
    </xf>
  </cellXfs>
  <cellStyles count="3">
    <cellStyle name="Comma 3" xfId="2" xr:uid="{00000000-0005-0000-0000-000000000000}"/>
    <cellStyle name="Normal" xfId="0" builtinId="0"/>
    <cellStyle name="Normal 5" xfId="1" xr:uid="{00000000-0005-0000-0000-000002000000}"/>
  </cellStyles>
  <dxfs count="10"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335e420cc655e62/&#3648;&#3604;&#3626;&#3585;&#3660;&#3607;&#3655;&#3629;&#3611;/&#3591;&#3634;&#3609;%20&#3614;&#3586;/&#3591;&#3634;&#3609;&#3627;&#3621;&#3633;&#3585;&#3607;&#3635;&#3607;&#3640;&#3585;&#3648;&#3604;&#3639;&#3629;&#3609;/&#3605;&#3634;&#3619;&#3634;&#3591;&#3626;&#3656;&#3591;&#3651;&#3627;&#3657;%20&#3624;&#3624;%20&#3585;&#3656;&#3629;&#3609;&#3649;&#3606;&#3621;&#3591;&#3586;&#3656;&#3634;&#3623;/&#3585;.&#3588;.%2068/2.%20&#3605;&#3634;&#3619;&#3634;&#3591;&#3626;&#3606;&#3636;&#3605;&#3636;%20&#3585;.&#3588;.%2068.xlsx" TargetMode="External"/><Relationship Id="rId1" Type="http://schemas.openxmlformats.org/officeDocument/2006/relationships/externalLinkPath" Target="2.%20&#3605;&#3634;&#3619;&#3634;&#3591;&#3626;&#3606;&#3636;&#3605;&#3636;%20&#3585;.&#3588;.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de (2)"/>
      <sheetName val="สรุปการส่งออก"/>
      <sheetName val="T1_X(USD)"/>
      <sheetName val="T2_X(THB)"/>
      <sheetName val="T3_Prd"/>
      <sheetName val="T3_data(t)"/>
      <sheetName val="T3_data(t-1)"/>
      <sheetName val="T4_Mkt"/>
      <sheetName val="T4_data"/>
      <sheetName val="T5_M"/>
      <sheetName val="T5_data(mth)"/>
      <sheetName val="T5_data(ytd)"/>
      <sheetName val="ประมาณ54US"/>
      <sheetName val="Chart3"/>
      <sheetName val="Sheet2"/>
      <sheetName val="xmm4954"/>
      <sheetName val="Gtrade47"/>
      <sheetName val="Chart1"/>
      <sheetName val="trade g"/>
      <sheetName val="Sheet1"/>
      <sheetName val="ประมาณ5455US"/>
      <sheetName val="ประมาณ54US_SEP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 xml:space="preserve"> </v>
          </cell>
          <cell r="B1" t="str">
            <v>มูลค่า ( ล้านดอลลาร์สหรัฐ )</v>
          </cell>
          <cell r="G1" t="str">
            <v>อัตราขยายตัว (ร้อยละ)</v>
          </cell>
          <cell r="K1" t="str">
            <v>สัดส่วน (ร้อยละ)</v>
          </cell>
        </row>
        <row r="2">
          <cell r="B2">
            <v>2567</v>
          </cell>
          <cell r="C2">
            <v>2567</v>
          </cell>
          <cell r="D2">
            <v>2568</v>
          </cell>
          <cell r="E2">
            <v>2568</v>
          </cell>
          <cell r="F2">
            <v>2568</v>
          </cell>
          <cell r="G2">
            <v>2567</v>
          </cell>
          <cell r="H2">
            <v>2568</v>
          </cell>
          <cell r="I2">
            <v>2568</v>
          </cell>
          <cell r="J2">
            <v>2568</v>
          </cell>
          <cell r="K2">
            <v>2567</v>
          </cell>
          <cell r="L2">
            <v>2568</v>
          </cell>
          <cell r="M2">
            <v>2568</v>
          </cell>
          <cell r="N2">
            <v>2568</v>
          </cell>
        </row>
        <row r="3">
          <cell r="B3" t="str">
            <v>ม.ค.-ธ.ค.</v>
          </cell>
          <cell r="C3" t="str">
            <v>ก.ค.</v>
          </cell>
          <cell r="D3" t="str">
            <v>มิ.ย.</v>
          </cell>
          <cell r="E3" t="str">
            <v>ก.ค.</v>
          </cell>
          <cell r="F3" t="str">
            <v>ม.ค.-ก.ค.</v>
          </cell>
          <cell r="G3" t="str">
            <v>ม.ค.-ธ.ค.</v>
          </cell>
          <cell r="H3" t="str">
            <v>มิ.ย.</v>
          </cell>
          <cell r="I3" t="str">
            <v>ก.ค.</v>
          </cell>
          <cell r="J3" t="str">
            <v>ม.ค.-ก.ค.</v>
          </cell>
          <cell r="K3" t="str">
            <v>ม.ค.-ธ.ค.</v>
          </cell>
          <cell r="L3" t="str">
            <v>มิ.ย.</v>
          </cell>
          <cell r="M3" t="str">
            <v>ก.ค.</v>
          </cell>
          <cell r="N3" t="str">
            <v>ม.ค.-ก.ค.</v>
          </cell>
        </row>
        <row r="4">
          <cell r="A4" t="str">
            <v>มูลค่าส่งออกรวม</v>
          </cell>
          <cell r="B4">
            <v>300739.8</v>
          </cell>
          <cell r="C4">
            <v>25743.8</v>
          </cell>
          <cell r="D4">
            <v>28649.89</v>
          </cell>
          <cell r="E4">
            <v>28580.71</v>
          </cell>
          <cell r="F4">
            <v>195432.6</v>
          </cell>
          <cell r="G4">
            <v>5.5</v>
          </cell>
          <cell r="H4">
            <v>15.5</v>
          </cell>
          <cell r="I4">
            <v>11.02</v>
          </cell>
          <cell r="J4">
            <v>14.42</v>
          </cell>
          <cell r="K4">
            <v>100</v>
          </cell>
          <cell r="L4">
            <v>100</v>
          </cell>
          <cell r="M4">
            <v>100</v>
          </cell>
          <cell r="N4">
            <v>100</v>
          </cell>
        </row>
        <row r="5">
          <cell r="A5" t="str">
            <v>1  สินค้าเกษตร/อุตสาหกรรมเกษตร</v>
          </cell>
          <cell r="B5">
            <v>52283.13</v>
          </cell>
          <cell r="C5">
            <v>4380.03</v>
          </cell>
          <cell r="D5">
            <v>4991.5600000000004</v>
          </cell>
          <cell r="E5">
            <v>4858.95</v>
          </cell>
          <cell r="F5">
            <v>32087.29</v>
          </cell>
          <cell r="G5">
            <v>6.15</v>
          </cell>
          <cell r="H5">
            <v>13.32</v>
          </cell>
          <cell r="I5">
            <v>10.93</v>
          </cell>
          <cell r="J5">
            <v>3.53</v>
          </cell>
          <cell r="K5">
            <v>17.38</v>
          </cell>
          <cell r="L5">
            <v>17.420000000000002</v>
          </cell>
          <cell r="M5">
            <v>17</v>
          </cell>
          <cell r="N5">
            <v>16.420000000000002</v>
          </cell>
        </row>
        <row r="6">
          <cell r="A6" t="str">
            <v xml:space="preserve">      สินค้าเกษตรกรรม</v>
          </cell>
          <cell r="B6">
            <v>28862.53</v>
          </cell>
          <cell r="C6">
            <v>2245.5500000000002</v>
          </cell>
          <cell r="D6">
            <v>2788.42</v>
          </cell>
          <cell r="E6">
            <v>2728.82</v>
          </cell>
          <cell r="F6">
            <v>17549.599999999999</v>
          </cell>
          <cell r="G6">
            <v>7.64</v>
          </cell>
          <cell r="H6">
            <v>10.62</v>
          </cell>
          <cell r="I6">
            <v>21.52</v>
          </cell>
          <cell r="J6">
            <v>1.64</v>
          </cell>
          <cell r="K6">
            <v>9.6</v>
          </cell>
          <cell r="L6">
            <v>9.73</v>
          </cell>
          <cell r="M6">
            <v>9.5500000000000007</v>
          </cell>
          <cell r="N6">
            <v>8.98</v>
          </cell>
        </row>
        <row r="7">
          <cell r="A7" t="str">
            <v xml:space="preserve">      สินค้าอุตสาหกรรมการเกษตร</v>
          </cell>
          <cell r="B7">
            <v>23420.61</v>
          </cell>
          <cell r="C7">
            <v>2134.48</v>
          </cell>
          <cell r="D7">
            <v>2203.14</v>
          </cell>
          <cell r="E7">
            <v>2130.12</v>
          </cell>
          <cell r="F7">
            <v>14537.69</v>
          </cell>
          <cell r="G7">
            <v>4.37</v>
          </cell>
          <cell r="H7">
            <v>16.920000000000002</v>
          </cell>
          <cell r="I7">
            <v>-0.2</v>
          </cell>
          <cell r="J7">
            <v>5.9</v>
          </cell>
          <cell r="K7">
            <v>7.79</v>
          </cell>
          <cell r="L7">
            <v>7.69</v>
          </cell>
          <cell r="M7">
            <v>7.45</v>
          </cell>
          <cell r="N7">
            <v>7.44</v>
          </cell>
        </row>
        <row r="8">
          <cell r="A8" t="str">
            <v xml:space="preserve">    1.1  ข้าว</v>
          </cell>
          <cell r="B8">
            <v>6455.39</v>
          </cell>
          <cell r="C8">
            <v>399.12</v>
          </cell>
          <cell r="D8">
            <v>380.61</v>
          </cell>
          <cell r="E8">
            <v>334.06</v>
          </cell>
          <cell r="F8">
            <v>2592.66</v>
          </cell>
          <cell r="G8">
            <v>25.41</v>
          </cell>
          <cell r="H8">
            <v>-41.19</v>
          </cell>
          <cell r="I8">
            <v>-16.3</v>
          </cell>
          <cell r="J8">
            <v>-30.65</v>
          </cell>
          <cell r="K8">
            <v>2.15</v>
          </cell>
          <cell r="L8">
            <v>1.33</v>
          </cell>
          <cell r="M8">
            <v>1.17</v>
          </cell>
          <cell r="N8">
            <v>1.33</v>
          </cell>
        </row>
        <row r="9">
          <cell r="A9" t="str">
            <v xml:space="preserve">                   ปริมาณ:เมตริกตัน</v>
          </cell>
          <cell r="B9">
            <v>9987265</v>
          </cell>
          <cell r="C9">
            <v>604579.6</v>
          </cell>
          <cell r="D9">
            <v>678845.9</v>
          </cell>
          <cell r="E9">
            <v>567758.4</v>
          </cell>
          <cell r="F9">
            <v>4297022</v>
          </cell>
          <cell r="G9">
            <v>13.89</v>
          </cell>
          <cell r="H9">
            <v>-33.950000000000003</v>
          </cell>
          <cell r="I9">
            <v>-6.09</v>
          </cell>
          <cell r="J9">
            <v>-25.19</v>
          </cell>
          <cell r="K9">
            <v>3320.9</v>
          </cell>
          <cell r="L9">
            <v>2369.4499999999998</v>
          </cell>
          <cell r="M9">
            <v>1986.51</v>
          </cell>
          <cell r="N9">
            <v>2198.7199999999998</v>
          </cell>
        </row>
        <row r="10">
          <cell r="A10" t="str">
            <v xml:space="preserve">    1.2  ยางพารา</v>
          </cell>
          <cell r="B10">
            <v>4992.32</v>
          </cell>
          <cell r="C10">
            <v>455.56</v>
          </cell>
          <cell r="D10">
            <v>335.78</v>
          </cell>
          <cell r="E10">
            <v>364.83</v>
          </cell>
          <cell r="F10">
            <v>3078.24</v>
          </cell>
          <cell r="G10">
            <v>36.83</v>
          </cell>
          <cell r="H10">
            <v>-0.23</v>
          </cell>
          <cell r="I10">
            <v>-19.920000000000002</v>
          </cell>
          <cell r="J10">
            <v>12.5</v>
          </cell>
          <cell r="K10">
            <v>1.66</v>
          </cell>
          <cell r="L10">
            <v>1.17</v>
          </cell>
          <cell r="M10">
            <v>1.28</v>
          </cell>
          <cell r="N10">
            <v>1.58</v>
          </cell>
        </row>
        <row r="11">
          <cell r="A11" t="str">
            <v xml:space="preserve">                   ปริมาณ:เมตริกตัน</v>
          </cell>
          <cell r="B11">
            <v>2816944</v>
          </cell>
          <cell r="C11">
            <v>251161.4</v>
          </cell>
          <cell r="D11">
            <v>178719.9</v>
          </cell>
          <cell r="E11">
            <v>200840.6</v>
          </cell>
          <cell r="F11">
            <v>1586990</v>
          </cell>
          <cell r="G11">
            <v>3.43</v>
          </cell>
          <cell r="H11">
            <v>-7.25</v>
          </cell>
          <cell r="I11">
            <v>-20.04</v>
          </cell>
          <cell r="J11">
            <v>-4.99</v>
          </cell>
          <cell r="K11">
            <v>936.67</v>
          </cell>
          <cell r="L11">
            <v>623.80999999999995</v>
          </cell>
          <cell r="M11">
            <v>702.71</v>
          </cell>
          <cell r="N11">
            <v>812.04</v>
          </cell>
        </row>
        <row r="12">
          <cell r="A12" t="str">
            <v xml:space="preserve">          1.2.1  ยางแผ่น</v>
          </cell>
          <cell r="B12">
            <v>810.87</v>
          </cell>
          <cell r="C12">
            <v>61.32</v>
          </cell>
          <cell r="D12">
            <v>65.34</v>
          </cell>
          <cell r="E12">
            <v>73.739999999999995</v>
          </cell>
          <cell r="F12">
            <v>552.34</v>
          </cell>
          <cell r="G12">
            <v>43.18</v>
          </cell>
          <cell r="H12">
            <v>59.52</v>
          </cell>
          <cell r="I12">
            <v>20.25</v>
          </cell>
          <cell r="J12">
            <v>45.28</v>
          </cell>
          <cell r="K12">
            <v>0.27</v>
          </cell>
          <cell r="L12">
            <v>0.23</v>
          </cell>
          <cell r="M12">
            <v>0.26</v>
          </cell>
          <cell r="N12">
            <v>0.28000000000000003</v>
          </cell>
        </row>
        <row r="13">
          <cell r="A13" t="str">
            <v xml:space="preserve">                   ปริมาณ:เมตริกตัน</v>
          </cell>
          <cell r="B13">
            <v>352086.6</v>
          </cell>
          <cell r="C13">
            <v>26013.06</v>
          </cell>
          <cell r="D13">
            <v>27815.119999999999</v>
          </cell>
          <cell r="E13">
            <v>31183.19</v>
          </cell>
          <cell r="F13">
            <v>228031.2</v>
          </cell>
          <cell r="G13">
            <v>-0.62</v>
          </cell>
          <cell r="H13">
            <v>61.57</v>
          </cell>
          <cell r="I13">
            <v>19.88</v>
          </cell>
          <cell r="J13">
            <v>25.01</v>
          </cell>
          <cell r="K13">
            <v>117.07</v>
          </cell>
          <cell r="L13">
            <v>97.09</v>
          </cell>
          <cell r="M13">
            <v>109.11</v>
          </cell>
          <cell r="N13">
            <v>116.68</v>
          </cell>
        </row>
        <row r="14">
          <cell r="A14" t="str">
            <v xml:space="preserve">          1.2.2  ยางแท่ง</v>
          </cell>
          <cell r="B14">
            <v>3200.76</v>
          </cell>
          <cell r="C14">
            <v>309.97000000000003</v>
          </cell>
          <cell r="D14">
            <v>207.54</v>
          </cell>
          <cell r="E14">
            <v>219.85</v>
          </cell>
          <cell r="F14">
            <v>1887.24</v>
          </cell>
          <cell r="G14">
            <v>41.97</v>
          </cell>
          <cell r="H14">
            <v>-9.5299999999999994</v>
          </cell>
          <cell r="I14">
            <v>-29.07</v>
          </cell>
          <cell r="J14">
            <v>3.75</v>
          </cell>
          <cell r="K14">
            <v>1.06</v>
          </cell>
          <cell r="L14">
            <v>0.72</v>
          </cell>
          <cell r="M14">
            <v>0.77</v>
          </cell>
          <cell r="N14">
            <v>0.97</v>
          </cell>
        </row>
        <row r="15">
          <cell r="A15" t="str">
            <v xml:space="preserve">                   ปริมาณ:เมตริกตัน</v>
          </cell>
          <cell r="B15">
            <v>1758584</v>
          </cell>
          <cell r="C15">
            <v>165896.70000000001</v>
          </cell>
          <cell r="D15">
            <v>104732.8</v>
          </cell>
          <cell r="E15">
            <v>115080.9</v>
          </cell>
          <cell r="F15">
            <v>919028</v>
          </cell>
          <cell r="G15">
            <v>11.52</v>
          </cell>
          <cell r="H15">
            <v>-19.82</v>
          </cell>
          <cell r="I15">
            <v>-30.63</v>
          </cell>
          <cell r="J15">
            <v>-14.94</v>
          </cell>
          <cell r="K15">
            <v>584.75</v>
          </cell>
          <cell r="L15">
            <v>365.56</v>
          </cell>
          <cell r="M15">
            <v>402.65</v>
          </cell>
          <cell r="N15">
            <v>470.25</v>
          </cell>
        </row>
        <row r="16">
          <cell r="A16" t="str">
            <v xml:space="preserve">                  -  ยางธรรมชาติที่กำหนดไว้ในทางเทคนิค</v>
          </cell>
          <cell r="B16">
            <v>2932.29</v>
          </cell>
          <cell r="C16">
            <v>287.73</v>
          </cell>
          <cell r="D16">
            <v>191.94</v>
          </cell>
          <cell r="E16">
            <v>203.2</v>
          </cell>
          <cell r="F16">
            <v>1740.78</v>
          </cell>
          <cell r="G16">
            <v>43.33</v>
          </cell>
          <cell r="H16">
            <v>-11.18</v>
          </cell>
          <cell r="I16">
            <v>-29.38</v>
          </cell>
          <cell r="J16">
            <v>3</v>
          </cell>
          <cell r="K16">
            <v>0.98</v>
          </cell>
          <cell r="L16">
            <v>0.67</v>
          </cell>
          <cell r="M16">
            <v>0.71</v>
          </cell>
          <cell r="N16">
            <v>0.89</v>
          </cell>
        </row>
        <row r="17">
          <cell r="A17" t="str">
            <v xml:space="preserve">                   ปริมาณ:เมตริกตัน</v>
          </cell>
          <cell r="B17">
            <v>1619197</v>
          </cell>
          <cell r="C17">
            <v>154346.4</v>
          </cell>
          <cell r="D17">
            <v>96965.81</v>
          </cell>
          <cell r="E17">
            <v>106845.6</v>
          </cell>
          <cell r="F17">
            <v>850914.1</v>
          </cell>
          <cell r="G17">
            <v>12.96</v>
          </cell>
          <cell r="H17">
            <v>-21.41</v>
          </cell>
          <cell r="I17">
            <v>-30.78</v>
          </cell>
          <cell r="J17">
            <v>-15.37</v>
          </cell>
          <cell r="K17">
            <v>538.4</v>
          </cell>
          <cell r="L17">
            <v>338.45</v>
          </cell>
          <cell r="M17">
            <v>373.84</v>
          </cell>
          <cell r="N17">
            <v>435.4</v>
          </cell>
        </row>
        <row r="18">
          <cell r="A18" t="str">
            <v xml:space="preserve">                  -  ยางแท่งอื่นๆ</v>
          </cell>
          <cell r="B18">
            <v>268.47000000000003</v>
          </cell>
          <cell r="C18">
            <v>22.25</v>
          </cell>
          <cell r="D18">
            <v>15.6</v>
          </cell>
          <cell r="E18">
            <v>16.649999999999999</v>
          </cell>
          <cell r="F18">
            <v>146.46</v>
          </cell>
          <cell r="G18">
            <v>28.63</v>
          </cell>
          <cell r="H18">
            <v>17.29</v>
          </cell>
          <cell r="I18">
            <v>-25.17</v>
          </cell>
          <cell r="J18">
            <v>13.56</v>
          </cell>
          <cell r="K18">
            <v>0.09</v>
          </cell>
          <cell r="L18">
            <v>0.05</v>
          </cell>
          <cell r="M18">
            <v>0.06</v>
          </cell>
          <cell r="N18">
            <v>7.0000000000000007E-2</v>
          </cell>
        </row>
        <row r="19">
          <cell r="A19" t="str">
            <v xml:space="preserve">                   ปริมาณ:เมตริกตัน</v>
          </cell>
          <cell r="B19">
            <v>139387.29999999999</v>
          </cell>
          <cell r="C19">
            <v>11550.38</v>
          </cell>
          <cell r="D19">
            <v>7766.96</v>
          </cell>
          <cell r="E19">
            <v>8235.27</v>
          </cell>
          <cell r="F19">
            <v>68113.850000000006</v>
          </cell>
          <cell r="G19">
            <v>-2.79</v>
          </cell>
          <cell r="H19">
            <v>7.42</v>
          </cell>
          <cell r="I19">
            <v>-28.7</v>
          </cell>
          <cell r="J19">
            <v>-9.19</v>
          </cell>
          <cell r="K19">
            <v>46.35</v>
          </cell>
          <cell r="L19">
            <v>27.11</v>
          </cell>
          <cell r="M19">
            <v>28.81</v>
          </cell>
          <cell r="N19">
            <v>34.85</v>
          </cell>
        </row>
        <row r="20">
          <cell r="A20" t="str">
            <v xml:space="preserve">          1.2.3  น้ำยางข้น</v>
          </cell>
          <cell r="B20">
            <v>942.81</v>
          </cell>
          <cell r="C20">
            <v>82.1</v>
          </cell>
          <cell r="D20">
            <v>61.41</v>
          </cell>
          <cell r="E20">
            <v>69.569999999999993</v>
          </cell>
          <cell r="F20">
            <v>622.86</v>
          </cell>
          <cell r="G20">
            <v>17.010000000000002</v>
          </cell>
          <cell r="H20">
            <v>-4.91</v>
          </cell>
          <cell r="I20">
            <v>-15.26</v>
          </cell>
          <cell r="J20">
            <v>18.93</v>
          </cell>
          <cell r="K20">
            <v>0.31</v>
          </cell>
          <cell r="L20">
            <v>0.21</v>
          </cell>
          <cell r="M20">
            <v>0.24</v>
          </cell>
          <cell r="N20">
            <v>0.32</v>
          </cell>
        </row>
        <row r="21">
          <cell r="A21" t="str">
            <v xml:space="preserve">                   ปริมาณ:เมตริกตัน</v>
          </cell>
          <cell r="B21">
            <v>678639.9</v>
          </cell>
          <cell r="C21">
            <v>57743.1</v>
          </cell>
          <cell r="D21">
            <v>45133.64</v>
          </cell>
          <cell r="E21">
            <v>53308.44</v>
          </cell>
          <cell r="F21">
            <v>429785.1</v>
          </cell>
          <cell r="G21">
            <v>-12.22</v>
          </cell>
          <cell r="H21">
            <v>3.15</v>
          </cell>
          <cell r="I21">
            <v>-7.68</v>
          </cell>
          <cell r="J21">
            <v>8.16</v>
          </cell>
          <cell r="K21">
            <v>225.66</v>
          </cell>
          <cell r="L21">
            <v>157.54</v>
          </cell>
          <cell r="M21">
            <v>186.52</v>
          </cell>
          <cell r="N21">
            <v>219.91</v>
          </cell>
        </row>
        <row r="22">
          <cell r="A22" t="str">
            <v xml:space="preserve">          1.2.4  ยางพาราอื่นๆ</v>
          </cell>
          <cell r="B22">
            <v>37.880000000000003</v>
          </cell>
          <cell r="C22">
            <v>2.16</v>
          </cell>
          <cell r="D22">
            <v>1.48</v>
          </cell>
          <cell r="E22">
            <v>1.67</v>
          </cell>
          <cell r="F22">
            <v>15.8</v>
          </cell>
          <cell r="G22">
            <v>72.81</v>
          </cell>
          <cell r="H22">
            <v>-7.5</v>
          </cell>
          <cell r="I22">
            <v>-22.69</v>
          </cell>
          <cell r="J22">
            <v>18.440000000000001</v>
          </cell>
          <cell r="K22">
            <v>0.01</v>
          </cell>
          <cell r="L22">
            <v>0.01</v>
          </cell>
          <cell r="M22">
            <v>0.01</v>
          </cell>
          <cell r="N22">
            <v>0.01</v>
          </cell>
        </row>
        <row r="23">
          <cell r="A23" t="str">
            <v xml:space="preserve">                   ปริมาณ:เมตริกตัน</v>
          </cell>
          <cell r="B23">
            <v>27633.55</v>
          </cell>
          <cell r="C23">
            <v>1508.48</v>
          </cell>
          <cell r="D23">
            <v>1038.3599999999999</v>
          </cell>
          <cell r="E23">
            <v>1268.1099999999999</v>
          </cell>
          <cell r="F23">
            <v>10145.540000000001</v>
          </cell>
          <cell r="G23">
            <v>42.6</v>
          </cell>
          <cell r="H23">
            <v>-6.69</v>
          </cell>
          <cell r="I23">
            <v>-15.93</v>
          </cell>
          <cell r="J23">
            <v>1.25</v>
          </cell>
          <cell r="K23">
            <v>9.19</v>
          </cell>
          <cell r="L23">
            <v>3.62</v>
          </cell>
          <cell r="M23">
            <v>4.4400000000000004</v>
          </cell>
          <cell r="N23">
            <v>5.19</v>
          </cell>
        </row>
        <row r="24">
          <cell r="A24" t="str">
            <v xml:space="preserve">    1.3  ผลิตภัณฑ์มันสำปะหลัง</v>
          </cell>
          <cell r="B24">
            <v>3146.76</v>
          </cell>
          <cell r="C24">
            <v>254.21</v>
          </cell>
          <cell r="D24">
            <v>283.42</v>
          </cell>
          <cell r="E24">
            <v>222.19</v>
          </cell>
          <cell r="F24">
            <v>1856.85</v>
          </cell>
          <cell r="G24">
            <v>-15.27</v>
          </cell>
          <cell r="H24">
            <v>6.07</v>
          </cell>
          <cell r="I24">
            <v>-12.6</v>
          </cell>
          <cell r="J24">
            <v>-6.04</v>
          </cell>
          <cell r="K24">
            <v>1.05</v>
          </cell>
          <cell r="L24">
            <v>0.99</v>
          </cell>
          <cell r="M24">
            <v>0.78</v>
          </cell>
          <cell r="N24">
            <v>0.95</v>
          </cell>
        </row>
        <row r="25">
          <cell r="A25" t="str">
            <v xml:space="preserve">                   ปริมาณ:เมตริกตัน</v>
          </cell>
          <cell r="B25">
            <v>6524349</v>
          </cell>
          <cell r="C25">
            <v>536983.9</v>
          </cell>
          <cell r="D25">
            <v>961174.7</v>
          </cell>
          <cell r="E25">
            <v>593973.5</v>
          </cell>
          <cell r="F25">
            <v>5616385</v>
          </cell>
          <cell r="G25">
            <v>-24.89</v>
          </cell>
          <cell r="H25">
            <v>49.34</v>
          </cell>
          <cell r="I25">
            <v>10.61</v>
          </cell>
          <cell r="J25">
            <v>35.71</v>
          </cell>
          <cell r="K25">
            <v>2169.4299999999998</v>
          </cell>
          <cell r="L25">
            <v>3354.9</v>
          </cell>
          <cell r="M25">
            <v>2078.23</v>
          </cell>
          <cell r="N25">
            <v>2873.82</v>
          </cell>
        </row>
        <row r="26">
          <cell r="A26" t="str">
            <v xml:space="preserve">          1.3.1  มันเม็ดและมันเส้น</v>
          </cell>
          <cell r="B26">
            <v>494.9</v>
          </cell>
          <cell r="C26">
            <v>39.590000000000003</v>
          </cell>
          <cell r="D26">
            <v>120.22</v>
          </cell>
          <cell r="E26">
            <v>57.64</v>
          </cell>
          <cell r="F26">
            <v>561.04</v>
          </cell>
          <cell r="G26">
            <v>-58.15</v>
          </cell>
          <cell r="H26">
            <v>57.64</v>
          </cell>
          <cell r="I26">
            <v>45.59</v>
          </cell>
          <cell r="J26">
            <v>49.36</v>
          </cell>
          <cell r="K26">
            <v>0.16</v>
          </cell>
          <cell r="L26">
            <v>0.42</v>
          </cell>
          <cell r="M26">
            <v>0.2</v>
          </cell>
          <cell r="N26">
            <v>0.28999999999999998</v>
          </cell>
        </row>
        <row r="27">
          <cell r="A27" t="str">
            <v xml:space="preserve">                   ปริมาณ:เมตริกตัน</v>
          </cell>
          <cell r="B27">
            <v>2092540</v>
          </cell>
          <cell r="C27">
            <v>172407.9</v>
          </cell>
          <cell r="D27">
            <v>640246.6</v>
          </cell>
          <cell r="E27">
            <v>284349.90000000002</v>
          </cell>
          <cell r="F27">
            <v>3009109</v>
          </cell>
          <cell r="G27">
            <v>-54.06</v>
          </cell>
          <cell r="H27">
            <v>92.27</v>
          </cell>
          <cell r="I27">
            <v>64.930000000000007</v>
          </cell>
          <cell r="J27">
            <v>92.33</v>
          </cell>
          <cell r="K27">
            <v>695.8</v>
          </cell>
          <cell r="L27">
            <v>2234.73</v>
          </cell>
          <cell r="M27">
            <v>994.9</v>
          </cell>
          <cell r="N27">
            <v>1539.72</v>
          </cell>
        </row>
        <row r="28">
          <cell r="A28" t="str">
            <v xml:space="preserve">          1.3.2  แป้งมันสำปะหลัง</v>
          </cell>
          <cell r="B28">
            <v>1644.52</v>
          </cell>
          <cell r="C28">
            <v>131.6</v>
          </cell>
          <cell r="D28">
            <v>88.29</v>
          </cell>
          <cell r="E28">
            <v>83.48</v>
          </cell>
          <cell r="F28">
            <v>748.95</v>
          </cell>
          <cell r="G28">
            <v>8.17</v>
          </cell>
          <cell r="H28">
            <v>-24.25</v>
          </cell>
          <cell r="I28">
            <v>-36.57</v>
          </cell>
          <cell r="J28">
            <v>-26.64</v>
          </cell>
          <cell r="K28">
            <v>0.55000000000000004</v>
          </cell>
          <cell r="L28">
            <v>0.31</v>
          </cell>
          <cell r="M28">
            <v>0.28999999999999998</v>
          </cell>
          <cell r="N28">
            <v>0.38</v>
          </cell>
        </row>
        <row r="29">
          <cell r="A29" t="str">
            <v xml:space="preserve">                   ปริมาณ:เมตริกตัน</v>
          </cell>
          <cell r="B29">
            <v>3205773</v>
          </cell>
          <cell r="C29">
            <v>261238.6</v>
          </cell>
          <cell r="D29">
            <v>219348.9</v>
          </cell>
          <cell r="E29">
            <v>206042.9</v>
          </cell>
          <cell r="F29">
            <v>1879987</v>
          </cell>
          <cell r="G29">
            <v>11.69</v>
          </cell>
          <cell r="H29">
            <v>-3.2</v>
          </cell>
          <cell r="I29">
            <v>-21.13</v>
          </cell>
          <cell r="J29">
            <v>-0.38</v>
          </cell>
          <cell r="K29">
            <v>1065.96</v>
          </cell>
          <cell r="L29">
            <v>765.62</v>
          </cell>
          <cell r="M29">
            <v>720.92</v>
          </cell>
          <cell r="N29">
            <v>961.96</v>
          </cell>
        </row>
        <row r="30">
          <cell r="A30" t="str">
            <v xml:space="preserve">    1.4  อาหาร</v>
          </cell>
          <cell r="B30">
            <v>28695.26</v>
          </cell>
          <cell r="C30">
            <v>2465.5100000000002</v>
          </cell>
          <cell r="D30">
            <v>3209.91</v>
          </cell>
          <cell r="E30">
            <v>3105.41</v>
          </cell>
          <cell r="F30">
            <v>19071</v>
          </cell>
          <cell r="G30">
            <v>4</v>
          </cell>
          <cell r="H30">
            <v>33.54</v>
          </cell>
          <cell r="I30">
            <v>25.95</v>
          </cell>
          <cell r="J30">
            <v>11.82</v>
          </cell>
          <cell r="K30">
            <v>9.5399999999999991</v>
          </cell>
          <cell r="L30">
            <v>11.2</v>
          </cell>
          <cell r="M30">
            <v>10.87</v>
          </cell>
          <cell r="N30">
            <v>9.76</v>
          </cell>
        </row>
        <row r="31">
          <cell r="A31" t="str">
            <v xml:space="preserve">          1.4.1  อาหารทะเล  แช่เย็น  แช่แข็ง  กระป๋องและแปรรูป</v>
          </cell>
          <cell r="B31">
            <v>5390.37</v>
          </cell>
          <cell r="C31">
            <v>454.21</v>
          </cell>
          <cell r="D31">
            <v>406.53</v>
          </cell>
          <cell r="E31">
            <v>449.89</v>
          </cell>
          <cell r="F31">
            <v>2987.29</v>
          </cell>
          <cell r="G31">
            <v>7.75</v>
          </cell>
          <cell r="H31">
            <v>1.88</v>
          </cell>
          <cell r="I31">
            <v>-0.95</v>
          </cell>
          <cell r="J31">
            <v>0.18</v>
          </cell>
          <cell r="K31">
            <v>1.79</v>
          </cell>
          <cell r="L31">
            <v>1.42</v>
          </cell>
          <cell r="M31">
            <v>1.57</v>
          </cell>
          <cell r="N31">
            <v>1.53</v>
          </cell>
        </row>
        <row r="32">
          <cell r="A32" t="str">
            <v xml:space="preserve">                  1.4.1.1  อาหารทะเล  แช่เย็น  แช่แข็ง  กระป๋องและแปรรูป(ไม่รวมกุ้งแช่เย็น  แช่แข็งและแปรรูป)</v>
          </cell>
          <cell r="B32">
            <v>4467.2700000000004</v>
          </cell>
          <cell r="C32">
            <v>384.92</v>
          </cell>
          <cell r="D32">
            <v>321.22000000000003</v>
          </cell>
          <cell r="E32">
            <v>361.91</v>
          </cell>
          <cell r="F32">
            <v>2458.48</v>
          </cell>
          <cell r="G32">
            <v>11.64</v>
          </cell>
          <cell r="H32">
            <v>-3.7</v>
          </cell>
          <cell r="I32">
            <v>-5.98</v>
          </cell>
          <cell r="J32">
            <v>-1.43</v>
          </cell>
          <cell r="K32">
            <v>1.49</v>
          </cell>
          <cell r="L32">
            <v>1.1200000000000001</v>
          </cell>
          <cell r="M32">
            <v>1.27</v>
          </cell>
          <cell r="N32">
            <v>1.26</v>
          </cell>
        </row>
        <row r="33">
          <cell r="A33" t="str">
            <v xml:space="preserve">                            -  ทูน่ากระป๋อง</v>
          </cell>
          <cell r="B33">
            <v>2344.44</v>
          </cell>
          <cell r="C33">
            <v>212.72</v>
          </cell>
          <cell r="D33">
            <v>169.81</v>
          </cell>
          <cell r="E33">
            <v>209.81</v>
          </cell>
          <cell r="F33">
            <v>1325.17</v>
          </cell>
          <cell r="G33">
            <v>21.84</v>
          </cell>
          <cell r="H33">
            <v>-2.1</v>
          </cell>
          <cell r="I33">
            <v>-1.37</v>
          </cell>
          <cell r="J33">
            <v>2.42</v>
          </cell>
          <cell r="K33">
            <v>0.78</v>
          </cell>
          <cell r="L33">
            <v>0.59</v>
          </cell>
          <cell r="M33">
            <v>0.73</v>
          </cell>
          <cell r="N33">
            <v>0.68</v>
          </cell>
        </row>
        <row r="34">
          <cell r="A34" t="str">
            <v xml:space="preserve">                   ปริมาณ:เมตริกตัน</v>
          </cell>
          <cell r="B34">
            <v>548681.4</v>
          </cell>
          <cell r="C34">
            <v>50607.360000000001</v>
          </cell>
          <cell r="D34">
            <v>38281.24</v>
          </cell>
          <cell r="E34">
            <v>48844.7</v>
          </cell>
          <cell r="F34">
            <v>307718</v>
          </cell>
          <cell r="G34">
            <v>31.99</v>
          </cell>
          <cell r="H34">
            <v>-6.81</v>
          </cell>
          <cell r="I34">
            <v>-3.48</v>
          </cell>
          <cell r="J34">
            <v>2.96</v>
          </cell>
          <cell r="K34">
            <v>182.44</v>
          </cell>
          <cell r="L34">
            <v>133.62</v>
          </cell>
          <cell r="M34">
            <v>170.9</v>
          </cell>
          <cell r="N34">
            <v>157.44999999999999</v>
          </cell>
        </row>
        <row r="35">
          <cell r="A35" t="str">
            <v xml:space="preserve">                  1.4.1.2  กุ้งสดแช่แข็งและกุ้งแปรรูป</v>
          </cell>
          <cell r="B35">
            <v>923.1</v>
          </cell>
          <cell r="C35">
            <v>69.290000000000006</v>
          </cell>
          <cell r="D35">
            <v>85.31</v>
          </cell>
          <cell r="E35">
            <v>87.98</v>
          </cell>
          <cell r="F35">
            <v>528.80999999999995</v>
          </cell>
          <cell r="G35">
            <v>-7.8</v>
          </cell>
          <cell r="H35">
            <v>30.28</v>
          </cell>
          <cell r="I35">
            <v>26.97</v>
          </cell>
          <cell r="J35">
            <v>8.42</v>
          </cell>
          <cell r="K35">
            <v>0.31</v>
          </cell>
          <cell r="L35">
            <v>0.3</v>
          </cell>
          <cell r="M35">
            <v>0.31</v>
          </cell>
          <cell r="N35">
            <v>0.27</v>
          </cell>
        </row>
        <row r="36">
          <cell r="A36" t="str">
            <v xml:space="preserve">                   ปริมาณ:เมตริกตัน</v>
          </cell>
          <cell r="B36">
            <v>111683.9</v>
          </cell>
          <cell r="C36">
            <v>8580.1299999999992</v>
          </cell>
          <cell r="D36">
            <v>9396.94</v>
          </cell>
          <cell r="E36">
            <v>9495.6200000000008</v>
          </cell>
          <cell r="F36">
            <v>60413.93</v>
          </cell>
          <cell r="G36">
            <v>-1.55</v>
          </cell>
          <cell r="H36">
            <v>20.46</v>
          </cell>
          <cell r="I36">
            <v>10.67</v>
          </cell>
          <cell r="J36">
            <v>-2.3199999999999998</v>
          </cell>
          <cell r="K36">
            <v>37.14</v>
          </cell>
          <cell r="L36">
            <v>32.799999999999997</v>
          </cell>
          <cell r="M36">
            <v>33.22</v>
          </cell>
          <cell r="N36">
            <v>30.91</v>
          </cell>
        </row>
        <row r="37">
          <cell r="A37" t="str">
            <v xml:space="preserve">          1.4.2  ผลไม้สด  ผักสด  แช่เย็น  แช่แข็ง  แห้ง  กระป๋องและแปรรูป</v>
          </cell>
          <cell r="B37">
            <v>9465.64</v>
          </cell>
          <cell r="C37">
            <v>761.29</v>
          </cell>
          <cell r="D37">
            <v>1346.73</v>
          </cell>
          <cell r="E37">
            <v>1325.99</v>
          </cell>
          <cell r="F37">
            <v>7009.09</v>
          </cell>
          <cell r="G37">
            <v>-1.19</v>
          </cell>
          <cell r="H37">
            <v>47.99</v>
          </cell>
          <cell r="I37">
            <v>74.180000000000007</v>
          </cell>
          <cell r="J37">
            <v>14.27</v>
          </cell>
          <cell r="K37">
            <v>3.15</v>
          </cell>
          <cell r="L37">
            <v>4.7</v>
          </cell>
          <cell r="M37">
            <v>4.6399999999999997</v>
          </cell>
          <cell r="N37">
            <v>3.59</v>
          </cell>
        </row>
        <row r="38">
          <cell r="A38" t="str">
            <v xml:space="preserve">                   ปริมาณ:เมตริกตัน</v>
          </cell>
          <cell r="B38">
            <v>4567050</v>
          </cell>
          <cell r="C38">
            <v>373647.2</v>
          </cell>
          <cell r="D38">
            <v>606476.69999999995</v>
          </cell>
          <cell r="E38">
            <v>607096.4</v>
          </cell>
          <cell r="F38">
            <v>3208405</v>
          </cell>
          <cell r="G38">
            <v>-1.84</v>
          </cell>
          <cell r="H38">
            <v>64.38</v>
          </cell>
          <cell r="I38">
            <v>62.48</v>
          </cell>
          <cell r="J38">
            <v>19.54</v>
          </cell>
          <cell r="K38">
            <v>1518.61</v>
          </cell>
          <cell r="L38">
            <v>2116.86</v>
          </cell>
          <cell r="M38">
            <v>2124.15</v>
          </cell>
          <cell r="N38">
            <v>1641.69</v>
          </cell>
        </row>
        <row r="39">
          <cell r="A39" t="str">
            <v xml:space="preserve">          1.4.3  ไก่สดแช่เย็น  แช่แข็งและแปรรูป</v>
          </cell>
          <cell r="B39">
            <v>4313.7700000000004</v>
          </cell>
          <cell r="C39">
            <v>371.04</v>
          </cell>
          <cell r="D39">
            <v>386.98</v>
          </cell>
          <cell r="E39">
            <v>407.55</v>
          </cell>
          <cell r="F39">
            <v>2671.23</v>
          </cell>
          <cell r="G39">
            <v>5.67</v>
          </cell>
          <cell r="H39">
            <v>15.77</v>
          </cell>
          <cell r="I39">
            <v>9.84</v>
          </cell>
          <cell r="J39">
            <v>9.99</v>
          </cell>
          <cell r="K39">
            <v>1.43</v>
          </cell>
          <cell r="L39">
            <v>1.35</v>
          </cell>
          <cell r="M39">
            <v>1.43</v>
          </cell>
          <cell r="N39">
            <v>1.37</v>
          </cell>
        </row>
        <row r="40">
          <cell r="A40" t="str">
            <v xml:space="preserve">                   ปริมาณ:เมตริกตัน</v>
          </cell>
          <cell r="B40">
            <v>1151314</v>
          </cell>
          <cell r="C40">
            <v>98978.6</v>
          </cell>
          <cell r="D40">
            <v>102676.7</v>
          </cell>
          <cell r="E40">
            <v>107771.2</v>
          </cell>
          <cell r="F40">
            <v>708193.9</v>
          </cell>
          <cell r="G40">
            <v>6.3</v>
          </cell>
          <cell r="H40">
            <v>15.35</v>
          </cell>
          <cell r="I40">
            <v>8.8800000000000008</v>
          </cell>
          <cell r="J40">
            <v>8.0299999999999994</v>
          </cell>
          <cell r="K40">
            <v>382.83</v>
          </cell>
          <cell r="L40">
            <v>358.38</v>
          </cell>
          <cell r="M40">
            <v>377.08</v>
          </cell>
          <cell r="N40">
            <v>362.37</v>
          </cell>
        </row>
        <row r="41">
          <cell r="A41" t="str">
            <v xml:space="preserve">          1.4.4  สุกรสดแช่เย็นแช่แข็ง</v>
          </cell>
          <cell r="B41">
            <v>9.1999999999999993</v>
          </cell>
          <cell r="C41">
            <v>0.62</v>
          </cell>
          <cell r="D41">
            <v>1.17</v>
          </cell>
          <cell r="E41">
            <v>1.48</v>
          </cell>
          <cell r="F41">
            <v>6.69</v>
          </cell>
          <cell r="G41">
            <v>7.1</v>
          </cell>
          <cell r="H41">
            <v>105.26</v>
          </cell>
          <cell r="I41">
            <v>138.71</v>
          </cell>
          <cell r="J41">
            <v>60.43</v>
          </cell>
          <cell r="K41">
            <v>0</v>
          </cell>
          <cell r="L41">
            <v>0</v>
          </cell>
          <cell r="M41">
            <v>0.01</v>
          </cell>
          <cell r="N41">
            <v>0</v>
          </cell>
        </row>
        <row r="42">
          <cell r="A42" t="str">
            <v xml:space="preserve">                   ปริมาณ:เมตริกตัน</v>
          </cell>
          <cell r="B42">
            <v>3426.15</v>
          </cell>
          <cell r="C42">
            <v>223.69</v>
          </cell>
          <cell r="D42">
            <v>325.61</v>
          </cell>
          <cell r="E42">
            <v>440.74</v>
          </cell>
          <cell r="F42">
            <v>2185.0700000000002</v>
          </cell>
          <cell r="G42">
            <v>30.37</v>
          </cell>
          <cell r="H42">
            <v>53.98</v>
          </cell>
          <cell r="I42">
            <v>97.03</v>
          </cell>
          <cell r="J42">
            <v>42.68</v>
          </cell>
          <cell r="K42">
            <v>1.1399999999999999</v>
          </cell>
          <cell r="L42">
            <v>1.1399999999999999</v>
          </cell>
          <cell r="M42">
            <v>1.54</v>
          </cell>
          <cell r="N42">
            <v>1.1200000000000001</v>
          </cell>
        </row>
        <row r="43">
          <cell r="A43" t="str">
            <v xml:space="preserve">          1.4.5  เป็ดสดแช่เย็นแช่แข็ง</v>
          </cell>
          <cell r="B43">
            <v>30.3</v>
          </cell>
          <cell r="C43">
            <v>2.36</v>
          </cell>
          <cell r="D43">
            <v>2.8</v>
          </cell>
          <cell r="E43">
            <v>2.58</v>
          </cell>
          <cell r="F43">
            <v>16.86</v>
          </cell>
          <cell r="G43">
            <v>-2.35</v>
          </cell>
          <cell r="H43">
            <v>20.170000000000002</v>
          </cell>
          <cell r="I43">
            <v>9.32</v>
          </cell>
          <cell r="J43">
            <v>-3.27</v>
          </cell>
          <cell r="K43">
            <v>0.01</v>
          </cell>
          <cell r="L43">
            <v>0.01</v>
          </cell>
          <cell r="M43">
            <v>0.01</v>
          </cell>
          <cell r="N43">
            <v>0.01</v>
          </cell>
        </row>
        <row r="44">
          <cell r="A44" t="str">
            <v xml:space="preserve">                   ปริมาณ:เมตริกตัน</v>
          </cell>
          <cell r="B44">
            <v>7868.27</v>
          </cell>
          <cell r="C44">
            <v>603.54</v>
          </cell>
          <cell r="D44">
            <v>760.03</v>
          </cell>
          <cell r="E44">
            <v>771.15</v>
          </cell>
          <cell r="F44">
            <v>4915.41</v>
          </cell>
          <cell r="G44">
            <v>8.44</v>
          </cell>
          <cell r="H44">
            <v>-7.35</v>
          </cell>
          <cell r="I44">
            <v>27.77</v>
          </cell>
          <cell r="J44">
            <v>7.68</v>
          </cell>
          <cell r="K44">
            <v>2.62</v>
          </cell>
          <cell r="L44">
            <v>2.65</v>
          </cell>
          <cell r="M44">
            <v>2.7</v>
          </cell>
          <cell r="N44">
            <v>2.52</v>
          </cell>
        </row>
        <row r="45">
          <cell r="A45" t="str">
            <v xml:space="preserve">          1.4.6  อาหารอื่น  ๆ</v>
          </cell>
          <cell r="B45">
            <v>9485.99</v>
          </cell>
          <cell r="C45">
            <v>875.99</v>
          </cell>
          <cell r="D45">
            <v>1065.69</v>
          </cell>
          <cell r="E45">
            <v>917.91</v>
          </cell>
          <cell r="F45">
            <v>6379.84</v>
          </cell>
          <cell r="G45">
            <v>6.76</v>
          </cell>
          <cell r="H45">
            <v>40.69</v>
          </cell>
          <cell r="I45">
            <v>4.79</v>
          </cell>
          <cell r="J45">
            <v>16.23</v>
          </cell>
          <cell r="K45">
            <v>3.15</v>
          </cell>
          <cell r="L45">
            <v>3.72</v>
          </cell>
          <cell r="M45">
            <v>3.21</v>
          </cell>
          <cell r="N45">
            <v>3.26</v>
          </cell>
        </row>
        <row r="46">
          <cell r="A46" t="str">
            <v xml:space="preserve">                   ปริมาณ:เมตริกตัน</v>
          </cell>
          <cell r="B46">
            <v>3887213</v>
          </cell>
          <cell r="C46">
            <v>439315.6</v>
          </cell>
          <cell r="D46">
            <v>580708.19999999995</v>
          </cell>
          <cell r="E46">
            <v>439250.5</v>
          </cell>
          <cell r="F46">
            <v>3031424</v>
          </cell>
          <cell r="G46">
            <v>5.29</v>
          </cell>
          <cell r="H46">
            <v>80.319999999999993</v>
          </cell>
          <cell r="I46">
            <v>-0.01</v>
          </cell>
          <cell r="J46">
            <v>29.64</v>
          </cell>
          <cell r="K46">
            <v>1292.55</v>
          </cell>
          <cell r="L46">
            <v>2026.91</v>
          </cell>
          <cell r="M46">
            <v>1536.88</v>
          </cell>
          <cell r="N46">
            <v>1551.14</v>
          </cell>
        </row>
        <row r="47">
          <cell r="A47" t="str">
            <v xml:space="preserve">    1.5  อาหารสัตว์เลี้ยง</v>
          </cell>
          <cell r="B47">
            <v>3029.42</v>
          </cell>
          <cell r="C47">
            <v>267.7</v>
          </cell>
          <cell r="D47">
            <v>260.77999999999997</v>
          </cell>
          <cell r="E47">
            <v>292.12</v>
          </cell>
          <cell r="F47">
            <v>1908.75</v>
          </cell>
          <cell r="G47">
            <v>22.92</v>
          </cell>
          <cell r="H47">
            <v>10.93</v>
          </cell>
          <cell r="I47">
            <v>9.1199999999999992</v>
          </cell>
          <cell r="J47">
            <v>10.82</v>
          </cell>
          <cell r="K47">
            <v>1.01</v>
          </cell>
          <cell r="L47">
            <v>0.91</v>
          </cell>
          <cell r="M47">
            <v>1.02</v>
          </cell>
          <cell r="N47">
            <v>0.98</v>
          </cell>
        </row>
        <row r="48">
          <cell r="A48" t="str">
            <v xml:space="preserve">                   ปริมาณ:เมตริกตัน</v>
          </cell>
          <cell r="B48">
            <v>1072336</v>
          </cell>
          <cell r="C48">
            <v>95463.039999999994</v>
          </cell>
          <cell r="D48">
            <v>88581.83</v>
          </cell>
          <cell r="E48">
            <v>98123.98</v>
          </cell>
          <cell r="F48">
            <v>654639.30000000005</v>
          </cell>
          <cell r="G48">
            <v>3.41</v>
          </cell>
          <cell r="H48">
            <v>4.1399999999999997</v>
          </cell>
          <cell r="I48">
            <v>2.79</v>
          </cell>
          <cell r="J48">
            <v>4.55</v>
          </cell>
          <cell r="K48">
            <v>356.57</v>
          </cell>
          <cell r="L48">
            <v>309.19</v>
          </cell>
          <cell r="M48">
            <v>343.32</v>
          </cell>
          <cell r="N48">
            <v>334.97</v>
          </cell>
        </row>
        <row r="49">
          <cell r="A49" t="str">
            <v xml:space="preserve">          1.5.1  อาหารสุนัขและแมว</v>
          </cell>
          <cell r="B49">
            <v>2686.49</v>
          </cell>
          <cell r="C49">
            <v>238.41</v>
          </cell>
          <cell r="D49">
            <v>229.18</v>
          </cell>
          <cell r="E49">
            <v>260.56</v>
          </cell>
          <cell r="F49">
            <v>1685.74</v>
          </cell>
          <cell r="G49">
            <v>28.39</v>
          </cell>
          <cell r="H49">
            <v>8.36</v>
          </cell>
          <cell r="I49">
            <v>9.2899999999999991</v>
          </cell>
          <cell r="J49">
            <v>10.79</v>
          </cell>
          <cell r="K49">
            <v>0.89</v>
          </cell>
          <cell r="L49">
            <v>0.8</v>
          </cell>
          <cell r="M49">
            <v>0.91</v>
          </cell>
          <cell r="N49">
            <v>0.86</v>
          </cell>
        </row>
        <row r="50">
          <cell r="A50" t="str">
            <v xml:space="preserve">                   ปริมาณ:เมตริกตัน</v>
          </cell>
          <cell r="B50">
            <v>829772</v>
          </cell>
          <cell r="C50">
            <v>74218.759999999995</v>
          </cell>
          <cell r="D50">
            <v>66359.87</v>
          </cell>
          <cell r="E50">
            <v>76570.210000000006</v>
          </cell>
          <cell r="F50">
            <v>494548.1</v>
          </cell>
          <cell r="G50">
            <v>18.809999999999999</v>
          </cell>
          <cell r="H50">
            <v>-2.2200000000000002</v>
          </cell>
          <cell r="I50">
            <v>3.17</v>
          </cell>
          <cell r="J50">
            <v>3.09</v>
          </cell>
          <cell r="K50">
            <v>275.91000000000003</v>
          </cell>
          <cell r="L50">
            <v>231.62</v>
          </cell>
          <cell r="M50">
            <v>267.91000000000003</v>
          </cell>
          <cell r="N50">
            <v>253.05</v>
          </cell>
        </row>
        <row r="51">
          <cell r="A51" t="str">
            <v xml:space="preserve">          1.5.2  อาหารสัตว์อื่นๆ</v>
          </cell>
          <cell r="B51">
            <v>342.92</v>
          </cell>
          <cell r="C51">
            <v>29.29</v>
          </cell>
          <cell r="D51">
            <v>31.59</v>
          </cell>
          <cell r="E51">
            <v>31.56</v>
          </cell>
          <cell r="F51">
            <v>223</v>
          </cell>
          <cell r="G51">
            <v>-7.84</v>
          </cell>
          <cell r="H51">
            <v>33.86</v>
          </cell>
          <cell r="I51">
            <v>7.75</v>
          </cell>
          <cell r="J51">
            <v>11.06</v>
          </cell>
          <cell r="K51">
            <v>0.11</v>
          </cell>
          <cell r="L51">
            <v>0.11</v>
          </cell>
          <cell r="M51">
            <v>0.11</v>
          </cell>
          <cell r="N51">
            <v>0.11</v>
          </cell>
        </row>
        <row r="52">
          <cell r="A52" t="str">
            <v xml:space="preserve">                   ปริมาณ:เมตริกตัน</v>
          </cell>
          <cell r="B52">
            <v>242564.2</v>
          </cell>
          <cell r="C52">
            <v>21244.28</v>
          </cell>
          <cell r="D52">
            <v>22221.96</v>
          </cell>
          <cell r="E52">
            <v>21553.77</v>
          </cell>
          <cell r="F52">
            <v>160091.20000000001</v>
          </cell>
          <cell r="G52">
            <v>-28.34</v>
          </cell>
          <cell r="H52">
            <v>29.22</v>
          </cell>
          <cell r="I52">
            <v>1.46</v>
          </cell>
          <cell r="J52">
            <v>9.35</v>
          </cell>
          <cell r="K52">
            <v>80.66</v>
          </cell>
          <cell r="L52">
            <v>77.56</v>
          </cell>
          <cell r="M52">
            <v>75.41</v>
          </cell>
          <cell r="N52">
            <v>81.92</v>
          </cell>
        </row>
        <row r="53">
          <cell r="A53" t="str">
            <v xml:space="preserve">    1.6  น้ำตาลทราย</v>
          </cell>
          <cell r="B53">
            <v>2422</v>
          </cell>
          <cell r="C53">
            <v>202.32</v>
          </cell>
          <cell r="D53">
            <v>261.32</v>
          </cell>
          <cell r="E53">
            <v>275.5</v>
          </cell>
          <cell r="F53">
            <v>1910.83</v>
          </cell>
          <cell r="G53">
            <v>-30.67</v>
          </cell>
          <cell r="H53">
            <v>33.35</v>
          </cell>
          <cell r="I53">
            <v>36.17</v>
          </cell>
          <cell r="J53">
            <v>12.67</v>
          </cell>
          <cell r="K53">
            <v>0.81</v>
          </cell>
          <cell r="L53">
            <v>0.91</v>
          </cell>
          <cell r="M53">
            <v>0.96</v>
          </cell>
          <cell r="N53">
            <v>0.98</v>
          </cell>
        </row>
        <row r="54">
          <cell r="A54" t="str">
            <v xml:space="preserve">                   ปริมาณ:เมตริกตัน</v>
          </cell>
          <cell r="B54">
            <v>4194031</v>
          </cell>
          <cell r="C54">
            <v>366769.4</v>
          </cell>
          <cell r="D54">
            <v>538356.6</v>
          </cell>
          <cell r="E54">
            <v>597197.1</v>
          </cell>
          <cell r="F54">
            <v>3958393</v>
          </cell>
          <cell r="G54">
            <v>-36.520000000000003</v>
          </cell>
          <cell r="H54">
            <v>58.44</v>
          </cell>
          <cell r="I54">
            <v>62.83</v>
          </cell>
          <cell r="J54">
            <v>35.25</v>
          </cell>
          <cell r="K54">
            <v>1394.57</v>
          </cell>
          <cell r="L54">
            <v>1879.09</v>
          </cell>
          <cell r="M54">
            <v>2089.5100000000002</v>
          </cell>
          <cell r="N54">
            <v>2025.45</v>
          </cell>
        </row>
        <row r="55">
          <cell r="A55" t="str">
            <v>2  สินค้าอุตสาหกรรมสำคัญ</v>
          </cell>
          <cell r="B55">
            <v>237576</v>
          </cell>
          <cell r="C55">
            <v>20266.61</v>
          </cell>
          <cell r="D55">
            <v>22871.42</v>
          </cell>
          <cell r="E55">
            <v>23106.59</v>
          </cell>
          <cell r="F55">
            <v>158160</v>
          </cell>
          <cell r="G55">
            <v>5.98</v>
          </cell>
          <cell r="H55">
            <v>17.690000000000001</v>
          </cell>
          <cell r="I55">
            <v>14.01</v>
          </cell>
          <cell r="J55">
            <v>18.489999999999998</v>
          </cell>
          <cell r="K55">
            <v>79</v>
          </cell>
          <cell r="L55">
            <v>79.83</v>
          </cell>
          <cell r="M55">
            <v>80.849999999999994</v>
          </cell>
          <cell r="N55">
            <v>80.930000000000007</v>
          </cell>
        </row>
        <row r="56">
          <cell r="A56" t="str">
            <v xml:space="preserve">    2.1  ยานพาหนะ  อุปกรณ์และส่วนประกอบ</v>
          </cell>
          <cell r="B56">
            <v>39462.089999999997</v>
          </cell>
          <cell r="C56">
            <v>3208.52</v>
          </cell>
          <cell r="D56">
            <v>3177.63</v>
          </cell>
          <cell r="E56">
            <v>3344.25</v>
          </cell>
          <cell r="F56">
            <v>22768.68</v>
          </cell>
          <cell r="G56">
            <v>-6.66</v>
          </cell>
          <cell r="H56">
            <v>-8.49</v>
          </cell>
          <cell r="I56">
            <v>4.2300000000000004</v>
          </cell>
          <cell r="J56">
            <v>-0.95</v>
          </cell>
          <cell r="K56">
            <v>13.12</v>
          </cell>
          <cell r="L56">
            <v>11.09</v>
          </cell>
          <cell r="M56">
            <v>11.7</v>
          </cell>
          <cell r="N56">
            <v>11.65</v>
          </cell>
        </row>
        <row r="57">
          <cell r="A57" t="str">
            <v xml:space="preserve">          2.1.1  ยานยนต์</v>
          </cell>
          <cell r="B57">
            <v>23266.36</v>
          </cell>
          <cell r="C57">
            <v>1848.48</v>
          </cell>
          <cell r="D57">
            <v>1731.12</v>
          </cell>
          <cell r="E57">
            <v>1789.93</v>
          </cell>
          <cell r="F57">
            <v>12710.98</v>
          </cell>
          <cell r="G57">
            <v>-6.77</v>
          </cell>
          <cell r="H57">
            <v>-23.58</v>
          </cell>
          <cell r="I57">
            <v>-3.17</v>
          </cell>
          <cell r="J57">
            <v>-7.33</v>
          </cell>
          <cell r="K57">
            <v>7.74</v>
          </cell>
          <cell r="L57">
            <v>6.04</v>
          </cell>
          <cell r="M57">
            <v>6.26</v>
          </cell>
          <cell r="N57">
            <v>6.5</v>
          </cell>
        </row>
        <row r="58">
          <cell r="A58" t="str">
            <v xml:space="preserve">                        -  รถยนต์นั่ง</v>
          </cell>
          <cell r="B58">
            <v>12269.82</v>
          </cell>
          <cell r="C58">
            <v>985.13</v>
          </cell>
          <cell r="D58">
            <v>973.26</v>
          </cell>
          <cell r="E58">
            <v>755.43</v>
          </cell>
          <cell r="F58">
            <v>6425.9</v>
          </cell>
          <cell r="G58">
            <v>-4.2</v>
          </cell>
          <cell r="H58">
            <v>-18.11</v>
          </cell>
          <cell r="I58">
            <v>-23.32</v>
          </cell>
          <cell r="J58">
            <v>-10.1</v>
          </cell>
          <cell r="K58">
            <v>4.08</v>
          </cell>
          <cell r="L58">
            <v>3.4</v>
          </cell>
          <cell r="M58">
            <v>2.64</v>
          </cell>
          <cell r="N58">
            <v>3.29</v>
          </cell>
        </row>
        <row r="59">
          <cell r="A59" t="str">
            <v xml:space="preserve">                        -  รถปิ๊กอัพ  รถบัสและรถบรรทุก</v>
          </cell>
          <cell r="B59">
            <v>8609.67</v>
          </cell>
          <cell r="C59">
            <v>696.79</v>
          </cell>
          <cell r="D59">
            <v>547.27</v>
          </cell>
          <cell r="E59">
            <v>815.38</v>
          </cell>
          <cell r="F59">
            <v>4713.3100000000004</v>
          </cell>
          <cell r="G59">
            <v>-7.68</v>
          </cell>
          <cell r="H59">
            <v>-41.41</v>
          </cell>
          <cell r="I59">
            <v>17.02</v>
          </cell>
          <cell r="J59">
            <v>-8.11</v>
          </cell>
          <cell r="K59">
            <v>2.86</v>
          </cell>
          <cell r="L59">
            <v>1.91</v>
          </cell>
          <cell r="M59">
            <v>2.85</v>
          </cell>
          <cell r="N59">
            <v>2.41</v>
          </cell>
        </row>
        <row r="60">
          <cell r="A60" t="str">
            <v xml:space="preserve">                        -  รถจักรยานยนต์</v>
          </cell>
          <cell r="B60">
            <v>2367.75</v>
          </cell>
          <cell r="C60">
            <v>164.28</v>
          </cell>
          <cell r="D60">
            <v>201.94</v>
          </cell>
          <cell r="E60">
            <v>210</v>
          </cell>
          <cell r="F60">
            <v>1527.82</v>
          </cell>
          <cell r="G60">
            <v>-15.08</v>
          </cell>
          <cell r="H60">
            <v>43.43</v>
          </cell>
          <cell r="I60">
            <v>27.83</v>
          </cell>
          <cell r="J60">
            <v>7.07</v>
          </cell>
          <cell r="K60">
            <v>0.79</v>
          </cell>
          <cell r="L60">
            <v>0.7</v>
          </cell>
          <cell r="M60">
            <v>0.73</v>
          </cell>
          <cell r="N60">
            <v>0.78</v>
          </cell>
        </row>
        <row r="61">
          <cell r="A61" t="str">
            <v xml:space="preserve">                        -  รถจักรยาน</v>
          </cell>
          <cell r="B61">
            <v>18.899999999999999</v>
          </cell>
          <cell r="C61">
            <v>2.2200000000000002</v>
          </cell>
          <cell r="D61">
            <v>8.65</v>
          </cell>
          <cell r="E61">
            <v>9.1199999999999992</v>
          </cell>
          <cell r="F61">
            <v>43.93</v>
          </cell>
          <cell r="G61">
            <v>-44.83</v>
          </cell>
          <cell r="H61">
            <v>414.88</v>
          </cell>
          <cell r="I61">
            <v>310.81</v>
          </cell>
          <cell r="J61">
            <v>270.39999999999998</v>
          </cell>
          <cell r="K61">
            <v>0.01</v>
          </cell>
          <cell r="L61">
            <v>0.03</v>
          </cell>
          <cell r="M61">
            <v>0.03</v>
          </cell>
          <cell r="N61">
            <v>0.02</v>
          </cell>
        </row>
        <row r="62">
          <cell r="A62" t="str">
            <v xml:space="preserve">                        -  รถแวน</v>
          </cell>
          <cell r="B62">
            <v>0.21</v>
          </cell>
          <cell r="C62">
            <v>0.05</v>
          </cell>
          <cell r="D62">
            <v>0</v>
          </cell>
          <cell r="E62">
            <v>0</v>
          </cell>
          <cell r="F62">
            <v>0.02</v>
          </cell>
          <cell r="G62">
            <v>162.5</v>
          </cell>
          <cell r="H62">
            <v>-100</v>
          </cell>
          <cell r="I62">
            <v>-100</v>
          </cell>
          <cell r="J62">
            <v>-90.48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A63" t="str">
            <v xml:space="preserve">          2.1.2  อุปกรณ์และส่วนประกอบ</v>
          </cell>
          <cell r="B63">
            <v>15483.26</v>
          </cell>
          <cell r="C63">
            <v>1311.21</v>
          </cell>
          <cell r="D63">
            <v>1401.8</v>
          </cell>
          <cell r="E63">
            <v>1503.99</v>
          </cell>
          <cell r="F63">
            <v>9620.0400000000009</v>
          </cell>
          <cell r="G63">
            <v>-3.15</v>
          </cell>
          <cell r="H63">
            <v>20.95</v>
          </cell>
          <cell r="I63">
            <v>14.7</v>
          </cell>
          <cell r="J63">
            <v>9.1199999999999992</v>
          </cell>
          <cell r="K63">
            <v>5.15</v>
          </cell>
          <cell r="L63">
            <v>4.8899999999999997</v>
          </cell>
          <cell r="M63">
            <v>5.26</v>
          </cell>
          <cell r="N63">
            <v>4.92</v>
          </cell>
        </row>
        <row r="64">
          <cell r="A64" t="str">
            <v xml:space="preserve">                        -  ส่วนประกอบและอุปกรณ์รถยนต์</v>
          </cell>
          <cell r="B64">
            <v>10235.959999999999</v>
          </cell>
          <cell r="C64">
            <v>866.66</v>
          </cell>
          <cell r="D64">
            <v>939.26</v>
          </cell>
          <cell r="E64">
            <v>1036.42</v>
          </cell>
          <cell r="F64">
            <v>6418.36</v>
          </cell>
          <cell r="G64">
            <v>1.84</v>
          </cell>
          <cell r="H64">
            <v>16.899999999999999</v>
          </cell>
          <cell r="I64">
            <v>19.59</v>
          </cell>
          <cell r="J64">
            <v>10.86</v>
          </cell>
          <cell r="K64">
            <v>3.4</v>
          </cell>
          <cell r="L64">
            <v>3.28</v>
          </cell>
          <cell r="M64">
            <v>3.63</v>
          </cell>
          <cell r="N64">
            <v>3.28</v>
          </cell>
        </row>
        <row r="65">
          <cell r="A65" t="str">
            <v xml:space="preserve">                        -  เครื่องยนต์สันดาปภายในแบบลูกสูบและส่วนประกอบ</v>
          </cell>
          <cell r="B65">
            <v>3640.62</v>
          </cell>
          <cell r="C65">
            <v>312.05</v>
          </cell>
          <cell r="D65">
            <v>321.72000000000003</v>
          </cell>
          <cell r="E65">
            <v>316.45999999999998</v>
          </cell>
          <cell r="F65">
            <v>2157.6</v>
          </cell>
          <cell r="G65">
            <v>-18.309999999999999</v>
          </cell>
          <cell r="H65">
            <v>35.71</v>
          </cell>
          <cell r="I65">
            <v>1.41</v>
          </cell>
          <cell r="J65">
            <v>1.3</v>
          </cell>
          <cell r="K65">
            <v>1.21</v>
          </cell>
          <cell r="L65">
            <v>1.1200000000000001</v>
          </cell>
          <cell r="M65">
            <v>1.1100000000000001</v>
          </cell>
          <cell r="N65">
            <v>1.1000000000000001</v>
          </cell>
        </row>
        <row r="66">
          <cell r="A66" t="str">
            <v xml:space="preserve">                        -  ส่วนประกอบรถจักรยานยนต์</v>
          </cell>
          <cell r="B66">
            <v>893.54</v>
          </cell>
          <cell r="C66">
            <v>73.290000000000006</v>
          </cell>
          <cell r="D66">
            <v>77.709999999999994</v>
          </cell>
          <cell r="E66">
            <v>78.2</v>
          </cell>
          <cell r="F66">
            <v>583.33000000000004</v>
          </cell>
          <cell r="G66">
            <v>11.6</v>
          </cell>
          <cell r="H66">
            <v>29.97</v>
          </cell>
          <cell r="I66">
            <v>6.7</v>
          </cell>
          <cell r="J66">
            <v>17.48</v>
          </cell>
          <cell r="K66">
            <v>0.3</v>
          </cell>
          <cell r="L66">
            <v>0.27</v>
          </cell>
          <cell r="M66">
            <v>0.27</v>
          </cell>
          <cell r="N66">
            <v>0.3</v>
          </cell>
        </row>
        <row r="67">
          <cell r="A67" t="str">
            <v xml:space="preserve">                        -  เครื่องอุปกรณ์ไฟฟ้าสำหรับจุดระเบิดเครื่องยนต์  และส่วนประกอบ</v>
          </cell>
          <cell r="B67">
            <v>667.5</v>
          </cell>
          <cell r="C67">
            <v>55.38</v>
          </cell>
          <cell r="D67">
            <v>60.54</v>
          </cell>
          <cell r="E67">
            <v>69</v>
          </cell>
          <cell r="F67">
            <v>436.42</v>
          </cell>
          <cell r="G67">
            <v>4.37</v>
          </cell>
          <cell r="H67">
            <v>9.83</v>
          </cell>
          <cell r="I67">
            <v>24.59</v>
          </cell>
          <cell r="J67">
            <v>16.57</v>
          </cell>
          <cell r="K67">
            <v>0.22</v>
          </cell>
          <cell r="L67">
            <v>0.21</v>
          </cell>
          <cell r="M67">
            <v>0.24</v>
          </cell>
          <cell r="N67">
            <v>0.22</v>
          </cell>
        </row>
        <row r="68">
          <cell r="A68" t="str">
            <v xml:space="preserve">                        -  ส่วนประกอบรถจักรยาน</v>
          </cell>
          <cell r="B68">
            <v>45.65</v>
          </cell>
          <cell r="C68">
            <v>3.84</v>
          </cell>
          <cell r="D68">
            <v>2.56</v>
          </cell>
          <cell r="E68">
            <v>3.91</v>
          </cell>
          <cell r="F68">
            <v>24.33</v>
          </cell>
          <cell r="G68">
            <v>17.87</v>
          </cell>
          <cell r="H68">
            <v>-28.49</v>
          </cell>
          <cell r="I68">
            <v>1.82</v>
          </cell>
          <cell r="J68">
            <v>-4.7</v>
          </cell>
          <cell r="K68">
            <v>0.02</v>
          </cell>
          <cell r="L68">
            <v>0.01</v>
          </cell>
          <cell r="M68">
            <v>0.01</v>
          </cell>
          <cell r="N68">
            <v>0.01</v>
          </cell>
        </row>
        <row r="69">
          <cell r="A69" t="str">
            <v xml:space="preserve">          2.1.3  ยานพาหนะอื่น  ๆ  และส่วนประกอบ</v>
          </cell>
          <cell r="B69">
            <v>712.47</v>
          </cell>
          <cell r="C69">
            <v>48.83</v>
          </cell>
          <cell r="D69">
            <v>44.71</v>
          </cell>
          <cell r="E69">
            <v>50.33</v>
          </cell>
          <cell r="F69">
            <v>437.66</v>
          </cell>
          <cell r="G69">
            <v>-46.68</v>
          </cell>
          <cell r="H69">
            <v>-7.14</v>
          </cell>
          <cell r="I69">
            <v>3.07</v>
          </cell>
          <cell r="J69">
            <v>-3.88</v>
          </cell>
          <cell r="K69">
            <v>0.24</v>
          </cell>
          <cell r="L69">
            <v>0.16</v>
          </cell>
          <cell r="M69">
            <v>0.18</v>
          </cell>
          <cell r="N69">
            <v>0.22</v>
          </cell>
        </row>
        <row r="70">
          <cell r="A70" t="str">
            <v xml:space="preserve">    2.2  เครื่องอิเลคทรอนิกส์</v>
          </cell>
          <cell r="B70">
            <v>52941.09</v>
          </cell>
          <cell r="C70">
            <v>4515.75</v>
          </cell>
          <cell r="D70">
            <v>6370.49</v>
          </cell>
          <cell r="E70">
            <v>6105.68</v>
          </cell>
          <cell r="F70">
            <v>39775.4</v>
          </cell>
          <cell r="G70">
            <v>14.4</v>
          </cell>
          <cell r="H70">
            <v>33.51</v>
          </cell>
          <cell r="I70">
            <v>35.21</v>
          </cell>
          <cell r="J70">
            <v>35.520000000000003</v>
          </cell>
          <cell r="K70">
            <v>17.600000000000001</v>
          </cell>
          <cell r="L70">
            <v>22.24</v>
          </cell>
          <cell r="M70">
            <v>21.36</v>
          </cell>
          <cell r="N70">
            <v>20.350000000000001</v>
          </cell>
        </row>
        <row r="71">
          <cell r="A71" t="str">
            <v xml:space="preserve">          2.2.1  เครื่องคอมพิวเตอร์  อุปกรณ์  และ  ส่วนประกอบ</v>
          </cell>
          <cell r="B71">
            <v>24610.46</v>
          </cell>
          <cell r="C71">
            <v>2002.06</v>
          </cell>
          <cell r="D71">
            <v>3614.77</v>
          </cell>
          <cell r="E71">
            <v>3222.33</v>
          </cell>
          <cell r="F71">
            <v>22007.51</v>
          </cell>
          <cell r="G71">
            <v>38.11</v>
          </cell>
          <cell r="H71">
            <v>57.69</v>
          </cell>
          <cell r="I71">
            <v>60.95</v>
          </cell>
          <cell r="J71">
            <v>69.06</v>
          </cell>
          <cell r="K71">
            <v>8.18</v>
          </cell>
          <cell r="L71">
            <v>12.62</v>
          </cell>
          <cell r="M71">
            <v>11.27</v>
          </cell>
          <cell r="N71">
            <v>11.26</v>
          </cell>
        </row>
        <row r="72">
          <cell r="A72" t="str">
            <v xml:space="preserve">                        -  Hard  Disk  Drive</v>
          </cell>
          <cell r="B72">
            <v>10301.67</v>
          </cell>
          <cell r="C72">
            <v>655.86</v>
          </cell>
          <cell r="D72">
            <v>1190.8399999999999</v>
          </cell>
          <cell r="E72">
            <v>753.91</v>
          </cell>
          <cell r="F72">
            <v>6923.93</v>
          </cell>
          <cell r="G72">
            <v>25.55</v>
          </cell>
          <cell r="H72">
            <v>13.03</v>
          </cell>
          <cell r="I72">
            <v>14.95</v>
          </cell>
          <cell r="J72">
            <v>32.97</v>
          </cell>
          <cell r="K72">
            <v>3.43</v>
          </cell>
          <cell r="L72">
            <v>4.16</v>
          </cell>
          <cell r="M72">
            <v>2.64</v>
          </cell>
          <cell r="N72">
            <v>3.54</v>
          </cell>
        </row>
        <row r="73">
          <cell r="A73" t="str">
            <v xml:space="preserve">          2.2.2  แผงวงจรไฟฟ้า</v>
          </cell>
          <cell r="B73">
            <v>8687.48</v>
          </cell>
          <cell r="C73">
            <v>690.49</v>
          </cell>
          <cell r="D73">
            <v>1002.6</v>
          </cell>
          <cell r="E73">
            <v>1069.5899999999999</v>
          </cell>
          <cell r="F73">
            <v>6542.99</v>
          </cell>
          <cell r="G73">
            <v>-10.45</v>
          </cell>
          <cell r="H73">
            <v>46.17</v>
          </cell>
          <cell r="I73">
            <v>54.9</v>
          </cell>
          <cell r="J73">
            <v>36.57</v>
          </cell>
          <cell r="K73">
            <v>2.89</v>
          </cell>
          <cell r="L73">
            <v>3.5</v>
          </cell>
          <cell r="M73">
            <v>3.74</v>
          </cell>
          <cell r="N73">
            <v>3.35</v>
          </cell>
        </row>
        <row r="74">
          <cell r="A74" t="str">
            <v xml:space="preserve">          2.2.3  อุปกรณ์กึ่งตัวนำ  ทรานซิสเตอร์  และไดโอต</v>
          </cell>
          <cell r="B74">
            <v>3708.36</v>
          </cell>
          <cell r="C74">
            <v>370.78</v>
          </cell>
          <cell r="D74">
            <v>185.1</v>
          </cell>
          <cell r="E74">
            <v>207.56</v>
          </cell>
          <cell r="F74">
            <v>1555.29</v>
          </cell>
          <cell r="G74">
            <v>-29.22</v>
          </cell>
          <cell r="H74">
            <v>-53.45</v>
          </cell>
          <cell r="I74">
            <v>-44.02</v>
          </cell>
          <cell r="J74">
            <v>-40.04</v>
          </cell>
          <cell r="K74">
            <v>1.23</v>
          </cell>
          <cell r="L74">
            <v>0.65</v>
          </cell>
          <cell r="M74">
            <v>0.73</v>
          </cell>
          <cell r="N74">
            <v>0.8</v>
          </cell>
        </row>
        <row r="75">
          <cell r="A75" t="str">
            <v xml:space="preserve">          2.2.4  เครื่องอิเล็คทรอนิกส์อื่นๆ</v>
          </cell>
          <cell r="B75">
            <v>15934.8</v>
          </cell>
          <cell r="C75">
            <v>1452.42</v>
          </cell>
          <cell r="D75">
            <v>1568.03</v>
          </cell>
          <cell r="E75">
            <v>1606.2</v>
          </cell>
          <cell r="F75">
            <v>9669.61</v>
          </cell>
          <cell r="G75">
            <v>17.88</v>
          </cell>
          <cell r="H75">
            <v>12.34</v>
          </cell>
          <cell r="I75">
            <v>10.59</v>
          </cell>
          <cell r="J75">
            <v>8.06</v>
          </cell>
          <cell r="K75">
            <v>5.3</v>
          </cell>
          <cell r="L75">
            <v>5.47</v>
          </cell>
          <cell r="M75">
            <v>5.62</v>
          </cell>
          <cell r="N75">
            <v>4.95</v>
          </cell>
        </row>
        <row r="76">
          <cell r="A76" t="str">
            <v xml:space="preserve">    2.3  เครื่องใช้ไฟฟ้า</v>
          </cell>
          <cell r="B76">
            <v>29520.9</v>
          </cell>
          <cell r="C76">
            <v>2466.2600000000002</v>
          </cell>
          <cell r="D76">
            <v>2743.53</v>
          </cell>
          <cell r="E76">
            <v>2710.9</v>
          </cell>
          <cell r="F76">
            <v>19078.75</v>
          </cell>
          <cell r="G76">
            <v>3.02</v>
          </cell>
          <cell r="H76">
            <v>18.13</v>
          </cell>
          <cell r="I76">
            <v>9.92</v>
          </cell>
          <cell r="J76">
            <v>12.61</v>
          </cell>
          <cell r="K76">
            <v>9.82</v>
          </cell>
          <cell r="L76">
            <v>9.58</v>
          </cell>
          <cell r="M76">
            <v>9.49</v>
          </cell>
          <cell r="N76">
            <v>9.76</v>
          </cell>
        </row>
        <row r="77">
          <cell r="A77" t="str">
            <v xml:space="preserve">          2.3.1  เครื่องปรับอากาศและส่วนประกอบ</v>
          </cell>
          <cell r="B77">
            <v>6888.19</v>
          </cell>
          <cell r="C77">
            <v>531.54</v>
          </cell>
          <cell r="D77">
            <v>548.87</v>
          </cell>
          <cell r="E77">
            <v>567.83000000000004</v>
          </cell>
          <cell r="F77">
            <v>4939.74</v>
          </cell>
          <cell r="G77">
            <v>5.95</v>
          </cell>
          <cell r="H77">
            <v>9.7100000000000009</v>
          </cell>
          <cell r="I77">
            <v>6.83</v>
          </cell>
          <cell r="J77">
            <v>16.3</v>
          </cell>
          <cell r="K77">
            <v>2.29</v>
          </cell>
          <cell r="L77">
            <v>1.92</v>
          </cell>
          <cell r="M77">
            <v>1.99</v>
          </cell>
          <cell r="N77">
            <v>2.5299999999999998</v>
          </cell>
        </row>
        <row r="78">
          <cell r="A78" t="str">
            <v xml:space="preserve">          2.3.2  เครื่องรับวิทยุโทรทัศน์และส่วนประกอบ</v>
          </cell>
          <cell r="B78">
            <v>2905.3</v>
          </cell>
          <cell r="C78">
            <v>266.81</v>
          </cell>
          <cell r="D78">
            <v>194.13</v>
          </cell>
          <cell r="E78">
            <v>219.6</v>
          </cell>
          <cell r="F78">
            <v>1522.68</v>
          </cell>
          <cell r="G78">
            <v>-5</v>
          </cell>
          <cell r="H78">
            <v>-14.7</v>
          </cell>
          <cell r="I78">
            <v>-17.690000000000001</v>
          </cell>
          <cell r="J78">
            <v>-8.19</v>
          </cell>
          <cell r="K78">
            <v>0.97</v>
          </cell>
          <cell r="L78">
            <v>0.68</v>
          </cell>
          <cell r="M78">
            <v>0.77</v>
          </cell>
          <cell r="N78">
            <v>0.78</v>
          </cell>
        </row>
        <row r="79">
          <cell r="A79" t="str">
            <v xml:space="preserve">          2.3.3  ตู้เย็น  ตู้แช่แข็งและส่วนประกอบ</v>
          </cell>
          <cell r="B79">
            <v>2169.59</v>
          </cell>
          <cell r="C79">
            <v>187.94</v>
          </cell>
          <cell r="D79">
            <v>199.5</v>
          </cell>
          <cell r="E79">
            <v>218.62</v>
          </cell>
          <cell r="F79">
            <v>1361.23</v>
          </cell>
          <cell r="G79">
            <v>4.82</v>
          </cell>
          <cell r="H79">
            <v>27.9</v>
          </cell>
          <cell r="I79">
            <v>16.32</v>
          </cell>
          <cell r="J79">
            <v>7.32</v>
          </cell>
          <cell r="K79">
            <v>0.72</v>
          </cell>
          <cell r="L79">
            <v>0.7</v>
          </cell>
          <cell r="M79">
            <v>0.76</v>
          </cell>
          <cell r="N79">
            <v>0.7</v>
          </cell>
        </row>
        <row r="80">
          <cell r="A80" t="str">
            <v xml:space="preserve">          2.3.4  แผงสวิทซ์และแผงควบคุมกระแสไฟฟ้า</v>
          </cell>
          <cell r="B80">
            <v>3215.03</v>
          </cell>
          <cell r="C80">
            <v>259.63</v>
          </cell>
          <cell r="D80">
            <v>342.39</v>
          </cell>
          <cell r="E80">
            <v>319.74</v>
          </cell>
          <cell r="F80">
            <v>2222.1799999999998</v>
          </cell>
          <cell r="G80">
            <v>19.350000000000001</v>
          </cell>
          <cell r="H80">
            <v>24.95</v>
          </cell>
          <cell r="I80">
            <v>23.15</v>
          </cell>
          <cell r="J80">
            <v>27.87</v>
          </cell>
          <cell r="K80">
            <v>1.07</v>
          </cell>
          <cell r="L80">
            <v>1.2</v>
          </cell>
          <cell r="M80">
            <v>1.1200000000000001</v>
          </cell>
          <cell r="N80">
            <v>1.1399999999999999</v>
          </cell>
        </row>
        <row r="81">
          <cell r="A81" t="str">
            <v xml:space="preserve">          2.3.5  เครื่องใช้ไฟฟ้าอื่นๆ</v>
          </cell>
          <cell r="B81">
            <v>14220.23</v>
          </cell>
          <cell r="C81">
            <v>1216.43</v>
          </cell>
          <cell r="D81">
            <v>1449.54</v>
          </cell>
          <cell r="E81">
            <v>1378</v>
          </cell>
          <cell r="F81">
            <v>8990.52</v>
          </cell>
          <cell r="G81">
            <v>-0.42</v>
          </cell>
          <cell r="H81">
            <v>25.13</v>
          </cell>
          <cell r="I81">
            <v>13.28</v>
          </cell>
          <cell r="J81">
            <v>13.37</v>
          </cell>
          <cell r="K81">
            <v>4.7300000000000004</v>
          </cell>
          <cell r="L81">
            <v>5.0599999999999996</v>
          </cell>
          <cell r="M81">
            <v>4.82</v>
          </cell>
          <cell r="N81">
            <v>4.5999999999999996</v>
          </cell>
        </row>
        <row r="82">
          <cell r="A82" t="str">
            <v xml:space="preserve">    2.4  อัญมณีและเครื่องประดับ</v>
          </cell>
          <cell r="B82">
            <v>18429.099999999999</v>
          </cell>
          <cell r="C82">
            <v>1728.85</v>
          </cell>
          <cell r="D82">
            <v>1906.95</v>
          </cell>
          <cell r="E82">
            <v>1785.38</v>
          </cell>
          <cell r="F82">
            <v>15964.43</v>
          </cell>
          <cell r="G82">
            <v>24.63</v>
          </cell>
          <cell r="H82">
            <v>52.89</v>
          </cell>
          <cell r="I82">
            <v>3.27</v>
          </cell>
          <cell r="J82">
            <v>71.66</v>
          </cell>
          <cell r="K82">
            <v>6.13</v>
          </cell>
          <cell r="L82">
            <v>6.66</v>
          </cell>
          <cell r="M82">
            <v>6.25</v>
          </cell>
          <cell r="N82">
            <v>8.17</v>
          </cell>
        </row>
        <row r="83">
          <cell r="A83" t="str">
            <v xml:space="preserve">          -  ทองคำยังไม่ขึ้นรูป</v>
          </cell>
          <cell r="B83">
            <v>8757.92</v>
          </cell>
          <cell r="C83">
            <v>1180.99</v>
          </cell>
          <cell r="D83">
            <v>1145.26</v>
          </cell>
          <cell r="E83">
            <v>1008</v>
          </cell>
          <cell r="F83">
            <v>7622.16</v>
          </cell>
          <cell r="G83">
            <v>46.48</v>
          </cell>
          <cell r="H83">
            <v>110.22</v>
          </cell>
          <cell r="I83">
            <v>-14.65</v>
          </cell>
          <cell r="J83">
            <v>81.56</v>
          </cell>
          <cell r="K83">
            <v>2.91</v>
          </cell>
          <cell r="L83">
            <v>4</v>
          </cell>
          <cell r="M83">
            <v>3.53</v>
          </cell>
          <cell r="N83">
            <v>3.9</v>
          </cell>
        </row>
        <row r="84">
          <cell r="A84" t="str">
            <v xml:space="preserve">          -  อัญมณีและเครื่องประดับ  (ไม่รวมทองคำยังไม่ได้ขึ้นรูป)</v>
          </cell>
          <cell r="B84">
            <v>9671.18</v>
          </cell>
          <cell r="C84">
            <v>547.86</v>
          </cell>
          <cell r="D84">
            <v>761.69</v>
          </cell>
          <cell r="E84">
            <v>777.38</v>
          </cell>
          <cell r="F84">
            <v>8342.27</v>
          </cell>
          <cell r="G84">
            <v>9.8000000000000007</v>
          </cell>
          <cell r="H84">
            <v>8.43</v>
          </cell>
          <cell r="I84">
            <v>41.89</v>
          </cell>
          <cell r="J84">
            <v>63.51</v>
          </cell>
          <cell r="K84">
            <v>3.22</v>
          </cell>
          <cell r="L84">
            <v>2.66</v>
          </cell>
          <cell r="M84">
            <v>2.72</v>
          </cell>
          <cell r="N84">
            <v>4.2699999999999996</v>
          </cell>
        </row>
        <row r="85">
          <cell r="A85" t="str">
            <v xml:space="preserve">    2.5  เม็ดและผลิตภัณฑ์พลาสติก</v>
          </cell>
          <cell r="B85">
            <v>13295.75</v>
          </cell>
          <cell r="C85">
            <v>1172.96</v>
          </cell>
          <cell r="D85">
            <v>1185.8800000000001</v>
          </cell>
          <cell r="E85">
            <v>1229.98</v>
          </cell>
          <cell r="F85">
            <v>7995.47</v>
          </cell>
          <cell r="G85">
            <v>2</v>
          </cell>
          <cell r="H85">
            <v>11.72</v>
          </cell>
          <cell r="I85">
            <v>4.8600000000000003</v>
          </cell>
          <cell r="J85">
            <v>5.2</v>
          </cell>
          <cell r="K85">
            <v>4.42</v>
          </cell>
          <cell r="L85">
            <v>4.1399999999999997</v>
          </cell>
          <cell r="M85">
            <v>4.3</v>
          </cell>
          <cell r="N85">
            <v>4.09</v>
          </cell>
        </row>
        <row r="86">
          <cell r="A86" t="str">
            <v xml:space="preserve">          2.5.1  เม็ดพลาสติก</v>
          </cell>
          <cell r="B86">
            <v>8789.4699999999993</v>
          </cell>
          <cell r="C86">
            <v>783.2</v>
          </cell>
          <cell r="D86">
            <v>724.64</v>
          </cell>
          <cell r="E86">
            <v>727.82</v>
          </cell>
          <cell r="F86">
            <v>5060.84</v>
          </cell>
          <cell r="G86">
            <v>-0.99</v>
          </cell>
          <cell r="H86">
            <v>0.75</v>
          </cell>
          <cell r="I86">
            <v>-7.07</v>
          </cell>
          <cell r="J86">
            <v>-0.66</v>
          </cell>
          <cell r="K86">
            <v>2.92</v>
          </cell>
          <cell r="L86">
            <v>2.5299999999999998</v>
          </cell>
          <cell r="M86">
            <v>2.5499999999999998</v>
          </cell>
          <cell r="N86">
            <v>2.59</v>
          </cell>
        </row>
        <row r="87">
          <cell r="A87" t="str">
            <v xml:space="preserve">          2.5.2  ผลิตภัณฑ์พลาสติก</v>
          </cell>
          <cell r="B87">
            <v>4506.28</v>
          </cell>
          <cell r="C87">
            <v>389.77</v>
          </cell>
          <cell r="D87">
            <v>461.23</v>
          </cell>
          <cell r="E87">
            <v>502.16</v>
          </cell>
          <cell r="F87">
            <v>2934.63</v>
          </cell>
          <cell r="G87">
            <v>8.39</v>
          </cell>
          <cell r="H87">
            <v>34.79</v>
          </cell>
          <cell r="I87">
            <v>28.83</v>
          </cell>
          <cell r="J87">
            <v>17.11</v>
          </cell>
          <cell r="K87">
            <v>1.5</v>
          </cell>
          <cell r="L87">
            <v>1.61</v>
          </cell>
          <cell r="M87">
            <v>1.76</v>
          </cell>
          <cell r="N87">
            <v>1.5</v>
          </cell>
        </row>
        <row r="88">
          <cell r="A88" t="str">
            <v xml:space="preserve">    2.6  วัสดุก่อสร้าง</v>
          </cell>
          <cell r="B88">
            <v>11447.29</v>
          </cell>
          <cell r="C88">
            <v>998.46</v>
          </cell>
          <cell r="D88">
            <v>1039.7</v>
          </cell>
          <cell r="E88">
            <v>1036.78</v>
          </cell>
          <cell r="F88">
            <v>7204.05</v>
          </cell>
          <cell r="G88">
            <v>3.25</v>
          </cell>
          <cell r="H88">
            <v>18.7</v>
          </cell>
          <cell r="I88">
            <v>3.84</v>
          </cell>
          <cell r="J88">
            <v>7.87</v>
          </cell>
          <cell r="K88">
            <v>3.81</v>
          </cell>
          <cell r="L88">
            <v>3.63</v>
          </cell>
          <cell r="M88">
            <v>3.63</v>
          </cell>
          <cell r="N88">
            <v>3.69</v>
          </cell>
        </row>
        <row r="89">
          <cell r="A89" t="str">
            <v xml:space="preserve">          -  เหล็ก  เหล็กกล้า  และผลิตภัณฑ์</v>
          </cell>
          <cell r="B89">
            <v>6628.41</v>
          </cell>
          <cell r="C89">
            <v>556.29</v>
          </cell>
          <cell r="D89">
            <v>585.87</v>
          </cell>
          <cell r="E89">
            <v>571.36</v>
          </cell>
          <cell r="F89">
            <v>3973.79</v>
          </cell>
          <cell r="G89">
            <v>-4.67</v>
          </cell>
          <cell r="H89">
            <v>20.99</v>
          </cell>
          <cell r="I89">
            <v>2.71</v>
          </cell>
          <cell r="J89">
            <v>-0.6</v>
          </cell>
          <cell r="K89">
            <v>2.2000000000000002</v>
          </cell>
          <cell r="L89">
            <v>2.04</v>
          </cell>
          <cell r="M89">
            <v>2</v>
          </cell>
          <cell r="N89">
            <v>2.0299999999999998</v>
          </cell>
        </row>
        <row r="90">
          <cell r="A90" t="str">
            <v xml:space="preserve">          -  ผลิตภัณฑ์อลูมิเนียม</v>
          </cell>
          <cell r="B90">
            <v>3291.32</v>
          </cell>
          <cell r="C90">
            <v>307.02999999999997</v>
          </cell>
          <cell r="D90">
            <v>285.99</v>
          </cell>
          <cell r="E90">
            <v>324.69</v>
          </cell>
          <cell r="F90">
            <v>2242.7600000000002</v>
          </cell>
          <cell r="G90">
            <v>25.55</v>
          </cell>
          <cell r="H90">
            <v>5.21</v>
          </cell>
          <cell r="I90">
            <v>5.75</v>
          </cell>
          <cell r="J90">
            <v>24.28</v>
          </cell>
          <cell r="K90">
            <v>1.0900000000000001</v>
          </cell>
          <cell r="L90">
            <v>1</v>
          </cell>
          <cell r="M90">
            <v>1.1399999999999999</v>
          </cell>
          <cell r="N90">
            <v>1.1499999999999999</v>
          </cell>
        </row>
        <row r="91">
          <cell r="A91" t="str">
            <v xml:space="preserve">    2.7  สิ่งทอ</v>
          </cell>
          <cell r="B91">
            <v>6200.15</v>
          </cell>
          <cell r="C91">
            <v>526.51</v>
          </cell>
          <cell r="D91">
            <v>512.23</v>
          </cell>
          <cell r="E91">
            <v>551.89</v>
          </cell>
          <cell r="F91">
            <v>3619.38</v>
          </cell>
          <cell r="G91">
            <v>2.78</v>
          </cell>
          <cell r="H91">
            <v>5.22</v>
          </cell>
          <cell r="I91">
            <v>4.82</v>
          </cell>
          <cell r="J91">
            <v>1.55</v>
          </cell>
          <cell r="K91">
            <v>2.06</v>
          </cell>
          <cell r="L91">
            <v>1.79</v>
          </cell>
          <cell r="M91">
            <v>1.93</v>
          </cell>
          <cell r="N91">
            <v>1.85</v>
          </cell>
        </row>
        <row r="92">
          <cell r="A92" t="str">
            <v xml:space="preserve">    2.8  ผลิตภัณฑ์ยาง</v>
          </cell>
          <cell r="B92">
            <v>14231.14</v>
          </cell>
          <cell r="C92">
            <v>1210.04</v>
          </cell>
          <cell r="D92">
            <v>1311.37</v>
          </cell>
          <cell r="E92">
            <v>1327.38</v>
          </cell>
          <cell r="F92">
            <v>9205.6299999999992</v>
          </cell>
          <cell r="G92">
            <v>7.51</v>
          </cell>
          <cell r="H92">
            <v>23.29</v>
          </cell>
          <cell r="I92">
            <v>9.6999999999999993</v>
          </cell>
          <cell r="J92">
            <v>19.5</v>
          </cell>
          <cell r="K92">
            <v>4.7300000000000004</v>
          </cell>
          <cell r="L92">
            <v>4.58</v>
          </cell>
          <cell r="M92">
            <v>4.6399999999999997</v>
          </cell>
          <cell r="N92">
            <v>4.71</v>
          </cell>
        </row>
        <row r="93">
          <cell r="A93" t="str">
            <v xml:space="preserve">          -  ยางยานพาหนะ</v>
          </cell>
          <cell r="B93">
            <v>7561.46</v>
          </cell>
          <cell r="C93">
            <v>647.86</v>
          </cell>
          <cell r="D93">
            <v>682.49</v>
          </cell>
          <cell r="E93">
            <v>700.05</v>
          </cell>
          <cell r="F93">
            <v>4638.6400000000003</v>
          </cell>
          <cell r="G93">
            <v>5.87</v>
          </cell>
          <cell r="H93">
            <v>16.899999999999999</v>
          </cell>
          <cell r="I93">
            <v>8.06</v>
          </cell>
          <cell r="J93">
            <v>9.0500000000000007</v>
          </cell>
          <cell r="K93">
            <v>2.5099999999999998</v>
          </cell>
          <cell r="L93">
            <v>2.38</v>
          </cell>
          <cell r="M93">
            <v>2.4500000000000002</v>
          </cell>
          <cell r="N93">
            <v>2.37</v>
          </cell>
        </row>
        <row r="94">
          <cell r="A94" t="str">
            <v xml:space="preserve">          -  ถุงมือยาง</v>
          </cell>
          <cell r="B94">
            <v>1481.08</v>
          </cell>
          <cell r="C94">
            <v>133.5</v>
          </cell>
          <cell r="D94">
            <v>118.58</v>
          </cell>
          <cell r="E94">
            <v>128.15</v>
          </cell>
          <cell r="F94">
            <v>839.26</v>
          </cell>
          <cell r="G94">
            <v>16.82</v>
          </cell>
          <cell r="H94">
            <v>5.23</v>
          </cell>
          <cell r="I94">
            <v>-4.01</v>
          </cell>
          <cell r="J94">
            <v>2.46</v>
          </cell>
          <cell r="K94">
            <v>0.49</v>
          </cell>
          <cell r="L94">
            <v>0.41</v>
          </cell>
          <cell r="M94">
            <v>0.45</v>
          </cell>
          <cell r="N94">
            <v>0.43</v>
          </cell>
        </row>
        <row r="95">
          <cell r="A95" t="str">
            <v xml:space="preserve">    2.9  เคมีภัณฑ์</v>
          </cell>
          <cell r="B95">
            <v>8422.34</v>
          </cell>
          <cell r="C95">
            <v>794.2</v>
          </cell>
          <cell r="D95">
            <v>673.69</v>
          </cell>
          <cell r="E95">
            <v>673.41</v>
          </cell>
          <cell r="F95">
            <v>4826.93</v>
          </cell>
          <cell r="G95">
            <v>4.55</v>
          </cell>
          <cell r="H95">
            <v>-4.26</v>
          </cell>
          <cell r="I95">
            <v>-15.21</v>
          </cell>
          <cell r="J95">
            <v>1.84</v>
          </cell>
          <cell r="K95">
            <v>2.8</v>
          </cell>
          <cell r="L95">
            <v>2.35</v>
          </cell>
          <cell r="M95">
            <v>2.36</v>
          </cell>
          <cell r="N95">
            <v>2.4700000000000002</v>
          </cell>
        </row>
        <row r="96">
          <cell r="A96" t="str">
            <v xml:space="preserve">    2.10  เครื่องจักรกลและส่วนประกอบของเครื่องจักรกล</v>
          </cell>
          <cell r="B96">
            <v>10320.040000000001</v>
          </cell>
          <cell r="C96">
            <v>796.21</v>
          </cell>
          <cell r="D96">
            <v>1025.44</v>
          </cell>
          <cell r="E96">
            <v>1146.94</v>
          </cell>
          <cell r="F96">
            <v>6682.07</v>
          </cell>
          <cell r="G96">
            <v>17.39</v>
          </cell>
          <cell r="H96">
            <v>16.38</v>
          </cell>
          <cell r="I96">
            <v>44.05</v>
          </cell>
          <cell r="J96">
            <v>20.69</v>
          </cell>
          <cell r="K96">
            <v>3.43</v>
          </cell>
          <cell r="L96">
            <v>3.58</v>
          </cell>
          <cell r="M96">
            <v>4.01</v>
          </cell>
          <cell r="N96">
            <v>3.42</v>
          </cell>
        </row>
        <row r="97">
          <cell r="A97" t="str">
            <v xml:space="preserve">    2.11  เครื่องสำอาง  สบู่  และผลิตภัณฑ์รักษาผิว</v>
          </cell>
          <cell r="B97">
            <v>3571.83</v>
          </cell>
          <cell r="C97">
            <v>284.54000000000002</v>
          </cell>
          <cell r="D97">
            <v>277.39</v>
          </cell>
          <cell r="E97">
            <v>337.53</v>
          </cell>
          <cell r="F97">
            <v>2125.9299999999998</v>
          </cell>
          <cell r="G97">
            <v>5.64</v>
          </cell>
          <cell r="H97">
            <v>0.93</v>
          </cell>
          <cell r="I97">
            <v>18.62</v>
          </cell>
          <cell r="J97">
            <v>2.0699999999999998</v>
          </cell>
          <cell r="K97">
            <v>1.19</v>
          </cell>
          <cell r="L97">
            <v>0.97</v>
          </cell>
          <cell r="M97">
            <v>1.18</v>
          </cell>
          <cell r="N97">
            <v>1.0900000000000001</v>
          </cell>
        </row>
        <row r="98">
          <cell r="A98" t="str">
            <v xml:space="preserve">    2.12  เฟอร์นิเจอร์และชิ้นส่วน</v>
          </cell>
          <cell r="B98">
            <v>1455.38</v>
          </cell>
          <cell r="C98">
            <v>126.63</v>
          </cell>
          <cell r="D98">
            <v>155.86000000000001</v>
          </cell>
          <cell r="E98">
            <v>168.05</v>
          </cell>
          <cell r="F98">
            <v>992.76</v>
          </cell>
          <cell r="G98">
            <v>7.24</v>
          </cell>
          <cell r="H98">
            <v>38.08</v>
          </cell>
          <cell r="I98">
            <v>32.71</v>
          </cell>
          <cell r="J98">
            <v>23.29</v>
          </cell>
          <cell r="K98">
            <v>0.48</v>
          </cell>
          <cell r="L98">
            <v>0.54</v>
          </cell>
          <cell r="M98">
            <v>0.59</v>
          </cell>
          <cell r="N98">
            <v>0.51</v>
          </cell>
        </row>
        <row r="99">
          <cell r="A99" t="str">
            <v xml:space="preserve">    2.13  เครื่องมือแพทย์  อุปกรณ์และผลิตภัณฑ์เภสัชภัณฑ์</v>
          </cell>
          <cell r="B99">
            <v>1741.07</v>
          </cell>
          <cell r="C99">
            <v>144.79</v>
          </cell>
          <cell r="D99">
            <v>159.44</v>
          </cell>
          <cell r="E99">
            <v>158.32</v>
          </cell>
          <cell r="F99">
            <v>1020.15</v>
          </cell>
          <cell r="G99">
            <v>9.7200000000000006</v>
          </cell>
          <cell r="H99">
            <v>9.93</v>
          </cell>
          <cell r="I99">
            <v>9.34</v>
          </cell>
          <cell r="J99">
            <v>7.44</v>
          </cell>
          <cell r="K99">
            <v>0.57999999999999996</v>
          </cell>
          <cell r="L99">
            <v>0.56000000000000005</v>
          </cell>
          <cell r="M99">
            <v>0.55000000000000004</v>
          </cell>
          <cell r="N99">
            <v>0.52</v>
          </cell>
        </row>
        <row r="100">
          <cell r="A100" t="str">
            <v xml:space="preserve">          -  เครื่องมือแพทย์และอุปกรณ์</v>
          </cell>
          <cell r="B100">
            <v>1102.6400000000001</v>
          </cell>
          <cell r="C100">
            <v>95.99</v>
          </cell>
          <cell r="D100">
            <v>101.16</v>
          </cell>
          <cell r="E100">
            <v>101.46</v>
          </cell>
          <cell r="F100">
            <v>653.38</v>
          </cell>
          <cell r="G100">
            <v>13.59</v>
          </cell>
          <cell r="H100">
            <v>12.34</v>
          </cell>
          <cell r="I100">
            <v>5.7</v>
          </cell>
          <cell r="J100">
            <v>9.89</v>
          </cell>
          <cell r="K100">
            <v>0.37</v>
          </cell>
          <cell r="L100">
            <v>0.35</v>
          </cell>
          <cell r="M100">
            <v>0.35</v>
          </cell>
          <cell r="N100">
            <v>0.33</v>
          </cell>
        </row>
        <row r="101">
          <cell r="A101" t="str">
            <v xml:space="preserve">          -  ผลิตภัณฑ์เภสัชภัณฑ์</v>
          </cell>
          <cell r="B101">
            <v>638.42999999999995</v>
          </cell>
          <cell r="C101">
            <v>48.8</v>
          </cell>
          <cell r="D101">
            <v>58.29</v>
          </cell>
          <cell r="E101">
            <v>56.87</v>
          </cell>
          <cell r="F101">
            <v>366.77</v>
          </cell>
          <cell r="G101">
            <v>3.61</v>
          </cell>
          <cell r="H101">
            <v>6</v>
          </cell>
          <cell r="I101">
            <v>16.54</v>
          </cell>
          <cell r="J101">
            <v>3.33</v>
          </cell>
          <cell r="K101">
            <v>0.21</v>
          </cell>
          <cell r="L101">
            <v>0.2</v>
          </cell>
          <cell r="M101">
            <v>0.2</v>
          </cell>
          <cell r="N101">
            <v>0.19</v>
          </cell>
        </row>
        <row r="102">
          <cell r="A102" t="str">
            <v xml:space="preserve">    2.14  เครื่องใช้บนโต๊ะอาหาร  เครื่องครัว  และของใช้ในบ้านเรือน</v>
          </cell>
          <cell r="B102">
            <v>617.98</v>
          </cell>
          <cell r="C102">
            <v>56.08</v>
          </cell>
          <cell r="D102">
            <v>49.5</v>
          </cell>
          <cell r="E102">
            <v>59.17</v>
          </cell>
          <cell r="F102">
            <v>367.67</v>
          </cell>
          <cell r="G102">
            <v>-0.26</v>
          </cell>
          <cell r="H102">
            <v>12.45</v>
          </cell>
          <cell r="I102">
            <v>5.51</v>
          </cell>
          <cell r="J102">
            <v>4.9400000000000004</v>
          </cell>
          <cell r="K102">
            <v>0.21</v>
          </cell>
          <cell r="L102">
            <v>0.17</v>
          </cell>
          <cell r="M102">
            <v>0.21</v>
          </cell>
          <cell r="N102">
            <v>0.19</v>
          </cell>
        </row>
        <row r="103">
          <cell r="A103" t="str">
            <v xml:space="preserve">    2.15  หนังและผลิตภัณฑ์หนังฟอกและหนังอัด</v>
          </cell>
          <cell r="B103">
            <v>725.14</v>
          </cell>
          <cell r="C103">
            <v>60.64</v>
          </cell>
          <cell r="D103">
            <v>54.8</v>
          </cell>
          <cell r="E103">
            <v>55.86</v>
          </cell>
          <cell r="F103">
            <v>395.67</v>
          </cell>
          <cell r="G103">
            <v>5.1100000000000003</v>
          </cell>
          <cell r="H103">
            <v>-3.27</v>
          </cell>
          <cell r="I103">
            <v>-7.88</v>
          </cell>
          <cell r="J103">
            <v>-6.72</v>
          </cell>
          <cell r="K103">
            <v>0.24</v>
          </cell>
          <cell r="L103">
            <v>0.19</v>
          </cell>
          <cell r="M103">
            <v>0.2</v>
          </cell>
          <cell r="N103">
            <v>0.2</v>
          </cell>
        </row>
        <row r="104">
          <cell r="A104" t="str">
            <v xml:space="preserve">    2.16  รองเท้าและชิ้นส่วน</v>
          </cell>
          <cell r="B104">
            <v>562.30999999999995</v>
          </cell>
          <cell r="C104">
            <v>50.63</v>
          </cell>
          <cell r="D104">
            <v>50.74</v>
          </cell>
          <cell r="E104">
            <v>59.91</v>
          </cell>
          <cell r="F104">
            <v>349.63</v>
          </cell>
          <cell r="G104">
            <v>-2.19</v>
          </cell>
          <cell r="H104">
            <v>2.8</v>
          </cell>
          <cell r="I104">
            <v>18.329999999999998</v>
          </cell>
          <cell r="J104">
            <v>10.23</v>
          </cell>
          <cell r="K104">
            <v>0.19</v>
          </cell>
          <cell r="L104">
            <v>0.18</v>
          </cell>
          <cell r="M104">
            <v>0.21</v>
          </cell>
          <cell r="N104">
            <v>0.18</v>
          </cell>
        </row>
        <row r="105">
          <cell r="A105" t="str">
            <v xml:space="preserve">    2.17  เครื่องกีฬาและเครื่องเล่นเกมส์</v>
          </cell>
          <cell r="B105">
            <v>557.46</v>
          </cell>
          <cell r="C105">
            <v>52.59</v>
          </cell>
          <cell r="D105">
            <v>59.4</v>
          </cell>
          <cell r="E105">
            <v>57.94</v>
          </cell>
          <cell r="F105">
            <v>359.12</v>
          </cell>
          <cell r="G105">
            <v>-0.62</v>
          </cell>
          <cell r="H105">
            <v>33.93</v>
          </cell>
          <cell r="I105">
            <v>10.17</v>
          </cell>
          <cell r="J105">
            <v>9.6</v>
          </cell>
          <cell r="K105">
            <v>0.19</v>
          </cell>
          <cell r="L105">
            <v>0.21</v>
          </cell>
          <cell r="M105">
            <v>0.2</v>
          </cell>
          <cell r="N105">
            <v>0.18</v>
          </cell>
        </row>
        <row r="106">
          <cell r="A106" t="str">
            <v xml:space="preserve">    2.18  เครื่องใช้สำหรับเดินทาง  อาทิ  หีบเดินทาง  กระเป๋าใส่เสื้อผ้า  กระเป๋าใส่สตางค์  กระเป๋าถือ  เป็นต้น</v>
          </cell>
          <cell r="B106">
            <v>691.77</v>
          </cell>
          <cell r="C106">
            <v>49</v>
          </cell>
          <cell r="D106">
            <v>46.49</v>
          </cell>
          <cell r="E106">
            <v>86.58</v>
          </cell>
          <cell r="F106">
            <v>433.97</v>
          </cell>
          <cell r="G106">
            <v>4.53</v>
          </cell>
          <cell r="H106">
            <v>-16.64</v>
          </cell>
          <cell r="I106">
            <v>76.69</v>
          </cell>
          <cell r="J106">
            <v>11.38</v>
          </cell>
          <cell r="K106">
            <v>0.23</v>
          </cell>
          <cell r="L106">
            <v>0.16</v>
          </cell>
          <cell r="M106">
            <v>0.3</v>
          </cell>
          <cell r="N106">
            <v>0.22</v>
          </cell>
        </row>
        <row r="107">
          <cell r="A107" t="str">
            <v>3  สินค้าแร่และเชื้อเพลิง</v>
          </cell>
          <cell r="B107">
            <v>10880.7</v>
          </cell>
          <cell r="C107">
            <v>1097.17</v>
          </cell>
          <cell r="D107">
            <v>786.91</v>
          </cell>
          <cell r="E107">
            <v>615.17999999999995</v>
          </cell>
          <cell r="F107">
            <v>5185.26</v>
          </cell>
          <cell r="G107">
            <v>-6.57</v>
          </cell>
          <cell r="H107">
            <v>-18.54</v>
          </cell>
          <cell r="I107">
            <v>-43.93</v>
          </cell>
          <cell r="J107">
            <v>-18.03</v>
          </cell>
          <cell r="K107">
            <v>3.62</v>
          </cell>
          <cell r="L107">
            <v>2.75</v>
          </cell>
          <cell r="M107">
            <v>2.15</v>
          </cell>
          <cell r="N107">
            <v>2.65</v>
          </cell>
        </row>
        <row r="108">
          <cell r="A108" t="str">
            <v xml:space="preserve">    3.1  น้ำมันสำเร็จรูป</v>
          </cell>
          <cell r="B108">
            <v>9216.9500000000007</v>
          </cell>
          <cell r="C108">
            <v>922.92</v>
          </cell>
          <cell r="D108">
            <v>681.15</v>
          </cell>
          <cell r="E108">
            <v>521</v>
          </cell>
          <cell r="F108">
            <v>4372.76</v>
          </cell>
          <cell r="G108">
            <v>-9.58</v>
          </cell>
          <cell r="H108">
            <v>-20.03</v>
          </cell>
          <cell r="I108">
            <v>-43.55</v>
          </cell>
          <cell r="J108">
            <v>-16.43</v>
          </cell>
          <cell r="K108">
            <v>3.06</v>
          </cell>
          <cell r="L108">
            <v>2.38</v>
          </cell>
          <cell r="M108">
            <v>1.82</v>
          </cell>
          <cell r="N108">
            <v>2.2400000000000002</v>
          </cell>
        </row>
        <row r="109">
          <cell r="A109" t="str">
            <v>4  สินค้าอื่นๆ  (ส่งออกรวม  -1  -2  -3)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0.02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</sheetData>
      <sheetData sheetId="6">
        <row r="2">
          <cell r="B2">
            <v>2566</v>
          </cell>
          <cell r="C2">
            <v>2566</v>
          </cell>
          <cell r="D2">
            <v>2567</v>
          </cell>
          <cell r="E2">
            <v>2567</v>
          </cell>
          <cell r="F2">
            <v>2567</v>
          </cell>
        </row>
        <row r="3">
          <cell r="B3" t="str">
            <v>ม.ค.-ธ.ค.</v>
          </cell>
          <cell r="C3" t="str">
            <v>ก.ค.</v>
          </cell>
          <cell r="D3" t="str">
            <v>มิ.ย.</v>
          </cell>
          <cell r="E3" t="str">
            <v>ก.ค.</v>
          </cell>
          <cell r="F3" t="str">
            <v>ม.ค.-ก.ค.</v>
          </cell>
        </row>
        <row r="8">
          <cell r="B8">
            <v>5147.34</v>
          </cell>
          <cell r="C8">
            <v>345.35</v>
          </cell>
          <cell r="D8">
            <v>647.16</v>
          </cell>
          <cell r="E8">
            <v>399.12</v>
          </cell>
          <cell r="F8">
            <v>3738.64</v>
          </cell>
        </row>
        <row r="9">
          <cell r="B9">
            <v>8769044</v>
          </cell>
          <cell r="C9">
            <v>606143.5</v>
          </cell>
          <cell r="D9">
            <v>1027735</v>
          </cell>
          <cell r="E9">
            <v>604579.6</v>
          </cell>
          <cell r="F9">
            <v>5743617</v>
          </cell>
        </row>
        <row r="10">
          <cell r="B10">
            <v>3648.56</v>
          </cell>
          <cell r="C10">
            <v>293.07</v>
          </cell>
          <cell r="D10">
            <v>336.54</v>
          </cell>
          <cell r="E10">
            <v>455.56</v>
          </cell>
          <cell r="F10">
            <v>2736.22</v>
          </cell>
        </row>
        <row r="11">
          <cell r="B11">
            <v>2723654</v>
          </cell>
          <cell r="C11">
            <v>219998.9</v>
          </cell>
          <cell r="D11">
            <v>192696.3</v>
          </cell>
          <cell r="E11">
            <v>251161.4</v>
          </cell>
          <cell r="F11">
            <v>1670260</v>
          </cell>
        </row>
        <row r="24">
          <cell r="B24">
            <v>3713.69</v>
          </cell>
          <cell r="C24">
            <v>271.89</v>
          </cell>
          <cell r="D24">
            <v>267.20999999999998</v>
          </cell>
          <cell r="E24">
            <v>254.21</v>
          </cell>
          <cell r="F24">
            <v>1976.31</v>
          </cell>
        </row>
        <row r="25">
          <cell r="B25">
            <v>8686749</v>
          </cell>
          <cell r="C25">
            <v>597297.4</v>
          </cell>
          <cell r="D25">
            <v>643629.19999999995</v>
          </cell>
          <cell r="E25">
            <v>536983.9</v>
          </cell>
          <cell r="F25">
            <v>4138442</v>
          </cell>
        </row>
        <row r="39">
          <cell r="B39">
            <v>4082.35</v>
          </cell>
          <cell r="C39">
            <v>326.76</v>
          </cell>
          <cell r="D39">
            <v>334.26</v>
          </cell>
          <cell r="E39">
            <v>371.04</v>
          </cell>
          <cell r="F39">
            <v>2428.7199999999998</v>
          </cell>
        </row>
        <row r="40">
          <cell r="B40">
            <v>1083094</v>
          </cell>
          <cell r="C40">
            <v>82388.61</v>
          </cell>
          <cell r="D40">
            <v>89012.57</v>
          </cell>
          <cell r="E40">
            <v>98978.6</v>
          </cell>
          <cell r="F40">
            <v>655559.69999999995</v>
          </cell>
        </row>
        <row r="41">
          <cell r="B41">
            <v>8.59</v>
          </cell>
          <cell r="C41">
            <v>0.62</v>
          </cell>
          <cell r="D41">
            <v>0.56999999999999995</v>
          </cell>
          <cell r="E41">
            <v>0.62</v>
          </cell>
          <cell r="F41">
            <v>4.17</v>
          </cell>
        </row>
        <row r="42">
          <cell r="B42">
            <v>2628.04</v>
          </cell>
          <cell r="C42">
            <v>223.29</v>
          </cell>
          <cell r="D42">
            <v>211.46</v>
          </cell>
          <cell r="E42">
            <v>223.69</v>
          </cell>
          <cell r="F42">
            <v>1531.42</v>
          </cell>
        </row>
        <row r="53">
          <cell r="B53">
            <v>3493.56</v>
          </cell>
          <cell r="C53">
            <v>304.69</v>
          </cell>
          <cell r="D53">
            <v>195.97</v>
          </cell>
          <cell r="E53">
            <v>202.32</v>
          </cell>
          <cell r="F53">
            <v>1695.97</v>
          </cell>
        </row>
        <row r="54">
          <cell r="B54">
            <v>6607263</v>
          </cell>
          <cell r="C54">
            <v>524431.30000000005</v>
          </cell>
          <cell r="D54">
            <v>339791</v>
          </cell>
          <cell r="E54">
            <v>366769.4</v>
          </cell>
          <cell r="F54">
            <v>2926756</v>
          </cell>
        </row>
      </sheetData>
      <sheetData sheetId="7"/>
      <sheetData sheetId="8"/>
      <sheetData sheetId="9"/>
      <sheetData sheetId="10"/>
      <sheetData sheetId="11"/>
      <sheetData sheetId="12"/>
      <sheetData sheetId="14"/>
      <sheetData sheetId="16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2891A-466F-4B27-A354-82C14ADC5AD4}">
  <sheetPr>
    <tabColor rgb="FFFF0000"/>
    <pageSetUpPr fitToPage="1"/>
  </sheetPr>
  <dimension ref="A1:AB80"/>
  <sheetViews>
    <sheetView tabSelected="1" zoomScale="55" zoomScaleNormal="55" workbookViewId="0">
      <selection activeCell="E28" sqref="E28"/>
    </sheetView>
  </sheetViews>
  <sheetFormatPr defaultColWidth="10.5546875" defaultRowHeight="17.25" customHeight="1"/>
  <cols>
    <col min="1" max="1" width="53.21875" style="2" customWidth="1"/>
    <col min="2" max="6" width="13.33203125" style="7" customWidth="1"/>
    <col min="7" max="14" width="9.88671875" style="7" customWidth="1"/>
    <col min="15" max="15" width="10.5546875" style="7"/>
    <col min="16" max="16" width="9.21875" style="7" customWidth="1"/>
    <col min="17" max="18" width="7.44140625" style="7" customWidth="1"/>
    <col min="19" max="20" width="9.21875" style="7" customWidth="1"/>
    <col min="21" max="22" width="7.21875" style="7" customWidth="1"/>
    <col min="23" max="23" width="9.21875" style="7" customWidth="1"/>
    <col min="24" max="24" width="15.21875" style="7" hidden="1" customWidth="1"/>
    <col min="25" max="27" width="11.88671875" style="7" hidden="1" customWidth="1"/>
    <col min="28" max="28" width="13.6640625" style="7" hidden="1" customWidth="1"/>
    <col min="29" max="16384" width="10.5546875" style="7"/>
  </cols>
  <sheetData>
    <row r="1" spans="1:28" ht="22.5" customHeight="1">
      <c r="A1" s="37" t="s">
        <v>66</v>
      </c>
      <c r="B1" s="37"/>
      <c r="C1" s="37"/>
      <c r="D1" s="37"/>
      <c r="E1" s="37"/>
      <c r="F1" s="37"/>
    </row>
    <row r="2" spans="1:28" ht="19.5" customHeight="1">
      <c r="A2" s="38" t="s">
        <v>0</v>
      </c>
      <c r="B2" s="41" t="s">
        <v>68</v>
      </c>
      <c r="C2" s="41"/>
      <c r="D2" s="41"/>
      <c r="E2" s="41"/>
      <c r="F2" s="33"/>
      <c r="G2" s="41" t="s">
        <v>1</v>
      </c>
      <c r="H2" s="41"/>
      <c r="I2" s="41"/>
      <c r="J2" s="41"/>
      <c r="K2" s="33" t="s">
        <v>2</v>
      </c>
      <c r="L2" s="34"/>
      <c r="M2" s="34"/>
      <c r="N2" s="35"/>
      <c r="P2" s="41" t="s">
        <v>1</v>
      </c>
      <c r="Q2" s="41"/>
      <c r="R2" s="41"/>
      <c r="S2" s="41"/>
      <c r="T2" s="33" t="s">
        <v>2</v>
      </c>
      <c r="U2" s="34"/>
      <c r="V2" s="34"/>
      <c r="W2" s="35"/>
      <c r="X2" s="36" t="s">
        <v>69</v>
      </c>
      <c r="Y2" s="36"/>
      <c r="Z2" s="36"/>
      <c r="AA2" s="36"/>
      <c r="AB2" s="36"/>
    </row>
    <row r="3" spans="1:28" ht="17.25" customHeight="1">
      <c r="A3" s="39"/>
      <c r="B3" s="9">
        <v>2567</v>
      </c>
      <c r="C3" s="9">
        <v>2567</v>
      </c>
      <c r="D3" s="9">
        <v>2568</v>
      </c>
      <c r="E3" s="9">
        <v>2568</v>
      </c>
      <c r="F3" s="10">
        <v>2568</v>
      </c>
      <c r="G3" s="9">
        <f>B3</f>
        <v>2567</v>
      </c>
      <c r="H3" s="9">
        <f>D3</f>
        <v>2568</v>
      </c>
      <c r="I3" s="9">
        <f>E3</f>
        <v>2568</v>
      </c>
      <c r="J3" s="10">
        <f>F3</f>
        <v>2568</v>
      </c>
      <c r="K3" s="9">
        <f>B3</f>
        <v>2567</v>
      </c>
      <c r="L3" s="9">
        <f>D3</f>
        <v>2568</v>
      </c>
      <c r="M3" s="9">
        <f>E3</f>
        <v>2568</v>
      </c>
      <c r="N3" s="9">
        <f>F3</f>
        <v>2568</v>
      </c>
      <c r="P3" s="11">
        <f>G3</f>
        <v>2567</v>
      </c>
      <c r="Q3" s="11">
        <f t="shared" ref="Q3:W4" si="0">H3</f>
        <v>2568</v>
      </c>
      <c r="R3" s="11">
        <f t="shared" si="0"/>
        <v>2568</v>
      </c>
      <c r="S3" s="11">
        <f t="shared" si="0"/>
        <v>2568</v>
      </c>
      <c r="T3" s="11">
        <f t="shared" si="0"/>
        <v>2567</v>
      </c>
      <c r="U3" s="11">
        <f t="shared" si="0"/>
        <v>2568</v>
      </c>
      <c r="V3" s="11">
        <f t="shared" si="0"/>
        <v>2568</v>
      </c>
      <c r="W3" s="11">
        <f t="shared" si="0"/>
        <v>2568</v>
      </c>
      <c r="X3" s="8">
        <f>'[1]T3_data(t-1)'!B2</f>
        <v>2566</v>
      </c>
      <c r="Y3" s="8">
        <f>'[1]T3_data(t-1)'!C2</f>
        <v>2566</v>
      </c>
      <c r="Z3" s="8">
        <f>'[1]T3_data(t-1)'!D2</f>
        <v>2567</v>
      </c>
      <c r="AA3" s="8">
        <f>'[1]T3_data(t-1)'!E2</f>
        <v>2567</v>
      </c>
      <c r="AB3" s="8">
        <f>'[1]T3_data(t-1)'!F2</f>
        <v>2567</v>
      </c>
    </row>
    <row r="4" spans="1:28" ht="17.25" customHeight="1">
      <c r="A4" s="40"/>
      <c r="B4" s="11" t="s">
        <v>3</v>
      </c>
      <c r="C4" s="11" t="str">
        <f>'[1]T3_data(t)'!C3</f>
        <v>ก.ค.</v>
      </c>
      <c r="D4" s="11" t="str">
        <f>'[1]T3_data(t)'!D3</f>
        <v>มิ.ย.</v>
      </c>
      <c r="E4" s="11" t="str">
        <f>'[1]T3_data(t)'!E3</f>
        <v>ก.ค.</v>
      </c>
      <c r="F4" s="12" t="str">
        <f>'[1]T3_data(t)'!F3</f>
        <v>ม.ค.-ก.ค.</v>
      </c>
      <c r="G4" s="11" t="str">
        <f>'[1]T3_data(t)'!G3</f>
        <v>ม.ค.-ธ.ค.</v>
      </c>
      <c r="H4" s="11" t="str">
        <f>'[1]T3_data(t)'!H3</f>
        <v>มิ.ย.</v>
      </c>
      <c r="I4" s="11" t="str">
        <f>'[1]T3_data(t)'!I3</f>
        <v>ก.ค.</v>
      </c>
      <c r="J4" s="11" t="str">
        <f>'[1]T3_data(t)'!J3</f>
        <v>ม.ค.-ก.ค.</v>
      </c>
      <c r="K4" s="11" t="str">
        <f>'[1]T3_data(t)'!K3</f>
        <v>ม.ค.-ธ.ค.</v>
      </c>
      <c r="L4" s="11" t="str">
        <f>'[1]T3_data(t)'!L3</f>
        <v>มิ.ย.</v>
      </c>
      <c r="M4" s="11" t="str">
        <f>'[1]T3_data(t)'!M3</f>
        <v>ก.ค.</v>
      </c>
      <c r="N4" s="11" t="str">
        <f>'[1]T3_data(t)'!N3</f>
        <v>ม.ค.-ก.ค.</v>
      </c>
      <c r="P4" s="11" t="str">
        <f>G4</f>
        <v>ม.ค.-ธ.ค.</v>
      </c>
      <c r="Q4" s="11" t="str">
        <f t="shared" si="0"/>
        <v>มิ.ย.</v>
      </c>
      <c r="R4" s="11" t="str">
        <f t="shared" si="0"/>
        <v>ก.ค.</v>
      </c>
      <c r="S4" s="11" t="str">
        <f t="shared" si="0"/>
        <v>ม.ค.-ก.ค.</v>
      </c>
      <c r="T4" s="11" t="str">
        <f t="shared" si="0"/>
        <v>ม.ค.-ธ.ค.</v>
      </c>
      <c r="U4" s="11" t="str">
        <f t="shared" si="0"/>
        <v>มิ.ย.</v>
      </c>
      <c r="V4" s="11" t="str">
        <f t="shared" si="0"/>
        <v>ก.ค.</v>
      </c>
      <c r="W4" s="11" t="str">
        <f t="shared" si="0"/>
        <v>ม.ค.-ก.ค.</v>
      </c>
      <c r="X4" s="8" t="str">
        <f>'[1]T3_data(t-1)'!B3</f>
        <v>ม.ค.-ธ.ค.</v>
      </c>
      <c r="Y4" s="8" t="str">
        <f>'[1]T3_data(t-1)'!C3</f>
        <v>ก.ค.</v>
      </c>
      <c r="Z4" s="8" t="str">
        <f>'[1]T3_data(t-1)'!D3</f>
        <v>มิ.ย.</v>
      </c>
      <c r="AA4" s="8" t="str">
        <f>'[1]T3_data(t-1)'!E3</f>
        <v>ก.ค.</v>
      </c>
      <c r="AB4" s="8" t="str">
        <f>'[1]T3_data(t-1)'!F3</f>
        <v>ม.ค.-ก.ค.</v>
      </c>
    </row>
    <row r="5" spans="1:28" s="16" customFormat="1" ht="19.5" customHeight="1">
      <c r="A5" s="3" t="s">
        <v>4</v>
      </c>
      <c r="B5" s="13">
        <f>VLOOKUP($A5,'[1]T3_data(t)'!$A:$N,2,FALSE)</f>
        <v>300739.8</v>
      </c>
      <c r="C5" s="13">
        <f>VLOOKUP($A5,'[1]T3_data(t)'!$A:$N,3,FALSE)</f>
        <v>25743.8</v>
      </c>
      <c r="D5" s="13">
        <f>VLOOKUP($A5,'[1]T3_data(t)'!$A:$N,4,FALSE)</f>
        <v>28649.89</v>
      </c>
      <c r="E5" s="13">
        <f>VLOOKUP($A5,'[1]T3_data(t)'!$A:$N,5,FALSE)</f>
        <v>28580.71</v>
      </c>
      <c r="F5" s="14">
        <f>VLOOKUP($A5,'[1]T3_data(t)'!$A:$N,6,FALSE)</f>
        <v>195432.6</v>
      </c>
      <c r="G5" s="15">
        <f>VLOOKUP($A5,'[1]T3_data(t)'!$A:$N,7,FALSE)</f>
        <v>5.5</v>
      </c>
      <c r="H5" s="15">
        <f>VLOOKUP($A5,'[1]T3_data(t)'!$A:$N,8,FALSE)</f>
        <v>15.5</v>
      </c>
      <c r="I5" s="15">
        <f>VLOOKUP($A5,'[1]T3_data(t)'!$A:$N,9,FALSE)</f>
        <v>11.02</v>
      </c>
      <c r="J5" s="15">
        <f>VLOOKUP($A5,'[1]T3_data(t)'!$A:$N,10,FALSE)</f>
        <v>14.42</v>
      </c>
      <c r="K5" s="15">
        <f>VLOOKUP($A5,'[1]T3_data(t)'!$A:$N,11,FALSE)</f>
        <v>100</v>
      </c>
      <c r="L5" s="15">
        <f>VLOOKUP($A5,'[1]T3_data(t)'!$A:$N,12,FALSE)</f>
        <v>100</v>
      </c>
      <c r="M5" s="15">
        <f>VLOOKUP($A5,'[1]T3_data(t)'!$A:$N,13,FALSE)</f>
        <v>100</v>
      </c>
      <c r="N5" s="15">
        <f>VLOOKUP($A5,'[1]T3_data(t)'!$A:$N,14,FALSE)</f>
        <v>100</v>
      </c>
      <c r="P5" s="17" t="str">
        <f>IF(FIXED(G5,1)="0.0",IF(FIXED(G5,2)="0.00",FIXED(G5,3),FIXED(G5,2)),FIXED(G5,1))</f>
        <v>5.5</v>
      </c>
      <c r="Q5" s="17" t="str">
        <f t="shared" ref="Q5:W20" si="1">IF(FIXED(H5,1)="0.0",IF(FIXED(H5,2)="0.00",FIXED(H5,3),FIXED(H5,2)),FIXED(H5,1))</f>
        <v>15.5</v>
      </c>
      <c r="R5" s="17" t="str">
        <f t="shared" si="1"/>
        <v>11.0</v>
      </c>
      <c r="S5" s="17" t="str">
        <f t="shared" si="1"/>
        <v>14.4</v>
      </c>
      <c r="T5" s="17" t="str">
        <f t="shared" si="1"/>
        <v>100.0</v>
      </c>
      <c r="U5" s="17" t="str">
        <f t="shared" si="1"/>
        <v>100.0</v>
      </c>
      <c r="V5" s="17" t="str">
        <f t="shared" si="1"/>
        <v>100.0</v>
      </c>
      <c r="W5" s="17" t="str">
        <f t="shared" si="1"/>
        <v>100.0</v>
      </c>
    </row>
    <row r="6" spans="1:28" s="16" customFormat="1" ht="19.5" customHeight="1">
      <c r="A6" s="4" t="s">
        <v>5</v>
      </c>
      <c r="B6" s="18">
        <f>VLOOKUP($A6,'[1]T3_data(t)'!$A:$N,2,FALSE)</f>
        <v>52283.13</v>
      </c>
      <c r="C6" s="18">
        <f>VLOOKUP($A6,'[1]T3_data(t)'!$A:$N,3,FALSE)</f>
        <v>4380.03</v>
      </c>
      <c r="D6" s="18">
        <f>VLOOKUP($A6,'[1]T3_data(t)'!$A:$N,4,FALSE)</f>
        <v>4991.5600000000004</v>
      </c>
      <c r="E6" s="18">
        <f>VLOOKUP($A6,'[1]T3_data(t)'!$A:$N,5,FALSE)</f>
        <v>4858.95</v>
      </c>
      <c r="F6" s="19">
        <f>VLOOKUP($A6,'[1]T3_data(t)'!$A:$N,6,FALSE)</f>
        <v>32087.29</v>
      </c>
      <c r="G6" s="20">
        <f>VLOOKUP($A6,'[1]T3_data(t)'!$A:$N,7,FALSE)</f>
        <v>6.15</v>
      </c>
      <c r="H6" s="20">
        <f>VLOOKUP($A6,'[1]T3_data(t)'!$A:$N,8,FALSE)</f>
        <v>13.32</v>
      </c>
      <c r="I6" s="20">
        <f>VLOOKUP($A6,'[1]T3_data(t)'!$A:$N,9,FALSE)</f>
        <v>10.93</v>
      </c>
      <c r="J6" s="20">
        <f>VLOOKUP($A6,'[1]T3_data(t)'!$A:$N,10,FALSE)</f>
        <v>3.53</v>
      </c>
      <c r="K6" s="20">
        <f>VLOOKUP($A6,'[1]T3_data(t)'!$A:$N,11,FALSE)</f>
        <v>17.38</v>
      </c>
      <c r="L6" s="20">
        <f>VLOOKUP($A6,'[1]T3_data(t)'!$A:$N,12,FALSE)</f>
        <v>17.420000000000002</v>
      </c>
      <c r="M6" s="20">
        <f>VLOOKUP($A6,'[1]T3_data(t)'!$A:$N,13,FALSE)</f>
        <v>17</v>
      </c>
      <c r="N6" s="20">
        <f>VLOOKUP($A6,'[1]T3_data(t)'!$A:$N,14,FALSE)</f>
        <v>16.420000000000002</v>
      </c>
      <c r="P6" s="21" t="str">
        <f t="shared" ref="P6:W69" si="2">IF(FIXED(G6,1)="0.0",IF(FIXED(G6,2)="0.00",FIXED(G6,3),FIXED(G6,2)),FIXED(G6,1))</f>
        <v>6.2</v>
      </c>
      <c r="Q6" s="21" t="str">
        <f t="shared" si="1"/>
        <v>13.3</v>
      </c>
      <c r="R6" s="21" t="str">
        <f t="shared" si="1"/>
        <v>10.9</v>
      </c>
      <c r="S6" s="21" t="str">
        <f t="shared" si="1"/>
        <v>3.5</v>
      </c>
      <c r="T6" s="21" t="str">
        <f t="shared" si="1"/>
        <v>17.4</v>
      </c>
      <c r="U6" s="21" t="str">
        <f t="shared" si="1"/>
        <v>17.4</v>
      </c>
      <c r="V6" s="21" t="str">
        <f t="shared" si="1"/>
        <v>17.0</v>
      </c>
      <c r="W6" s="21" t="str">
        <f t="shared" si="1"/>
        <v>16.4</v>
      </c>
    </row>
    <row r="7" spans="1:28" ht="19.5" customHeight="1">
      <c r="A7" s="5" t="s">
        <v>6</v>
      </c>
      <c r="B7" s="22">
        <f>VLOOKUP($A7,'[1]T3_data(t)'!$A:$N,2,FALSE)</f>
        <v>28862.53</v>
      </c>
      <c r="C7" s="22">
        <f>VLOOKUP($A7,'[1]T3_data(t)'!$A:$N,3,FALSE)</f>
        <v>2245.5500000000002</v>
      </c>
      <c r="D7" s="22">
        <f>VLOOKUP($A7,'[1]T3_data(t)'!$A:$N,4,FALSE)</f>
        <v>2788.42</v>
      </c>
      <c r="E7" s="22">
        <f>VLOOKUP($A7,'[1]T3_data(t)'!$A:$N,5,FALSE)</f>
        <v>2728.82</v>
      </c>
      <c r="F7" s="23">
        <f>VLOOKUP($A7,'[1]T3_data(t)'!$A:$N,6,FALSE)</f>
        <v>17549.599999999999</v>
      </c>
      <c r="G7" s="24">
        <f>VLOOKUP($A7,'[1]T3_data(t)'!$A:$N,7,FALSE)</f>
        <v>7.64</v>
      </c>
      <c r="H7" s="24">
        <f>VLOOKUP($A7,'[1]T3_data(t)'!$A:$N,8,FALSE)</f>
        <v>10.62</v>
      </c>
      <c r="I7" s="24">
        <f>VLOOKUP($A7,'[1]T3_data(t)'!$A:$N,9,FALSE)</f>
        <v>21.52</v>
      </c>
      <c r="J7" s="24">
        <f>VLOOKUP($A7,'[1]T3_data(t)'!$A:$N,10,FALSE)</f>
        <v>1.64</v>
      </c>
      <c r="K7" s="24">
        <f>VLOOKUP($A7,'[1]T3_data(t)'!$A:$N,11,FALSE)</f>
        <v>9.6</v>
      </c>
      <c r="L7" s="24">
        <f>VLOOKUP($A7,'[1]T3_data(t)'!$A:$N,12,FALSE)</f>
        <v>9.73</v>
      </c>
      <c r="M7" s="24">
        <f>VLOOKUP($A7,'[1]T3_data(t)'!$A:$N,13,FALSE)</f>
        <v>9.5500000000000007</v>
      </c>
      <c r="N7" s="24">
        <f>VLOOKUP($A7,'[1]T3_data(t)'!$A:$N,14,FALSE)</f>
        <v>8.98</v>
      </c>
      <c r="P7" s="21" t="str">
        <f t="shared" si="2"/>
        <v>7.6</v>
      </c>
      <c r="Q7" s="21" t="str">
        <f t="shared" si="1"/>
        <v>10.6</v>
      </c>
      <c r="R7" s="21" t="str">
        <f t="shared" si="1"/>
        <v>21.5</v>
      </c>
      <c r="S7" s="21" t="str">
        <f t="shared" si="1"/>
        <v>1.6</v>
      </c>
      <c r="T7" s="21" t="str">
        <f t="shared" si="1"/>
        <v>9.6</v>
      </c>
      <c r="U7" s="21" t="str">
        <f t="shared" si="1"/>
        <v>9.7</v>
      </c>
      <c r="V7" s="21" t="str">
        <f t="shared" si="1"/>
        <v>9.6</v>
      </c>
      <c r="W7" s="21" t="str">
        <f t="shared" si="1"/>
        <v>9.0</v>
      </c>
    </row>
    <row r="8" spans="1:28" ht="19.5" customHeight="1">
      <c r="A8" s="5" t="s">
        <v>7</v>
      </c>
      <c r="B8" s="22">
        <f>VLOOKUP($A8,'[1]T3_data(t)'!$A:$N,2,FALSE)</f>
        <v>23420.61</v>
      </c>
      <c r="C8" s="22">
        <f>VLOOKUP($A8,'[1]T3_data(t)'!$A:$N,3,FALSE)</f>
        <v>2134.48</v>
      </c>
      <c r="D8" s="22">
        <f>VLOOKUP($A8,'[1]T3_data(t)'!$A:$N,4,FALSE)</f>
        <v>2203.14</v>
      </c>
      <c r="E8" s="22">
        <f>VLOOKUP($A8,'[1]T3_data(t)'!$A:$N,5,FALSE)</f>
        <v>2130.12</v>
      </c>
      <c r="F8" s="23">
        <f>VLOOKUP($A8,'[1]T3_data(t)'!$A:$N,6,FALSE)</f>
        <v>14537.69</v>
      </c>
      <c r="G8" s="24">
        <f>VLOOKUP($A8,'[1]T3_data(t)'!$A:$N,7,FALSE)</f>
        <v>4.37</v>
      </c>
      <c r="H8" s="24">
        <f>VLOOKUP($A8,'[1]T3_data(t)'!$A:$N,8,FALSE)</f>
        <v>16.920000000000002</v>
      </c>
      <c r="I8" s="24">
        <f>VLOOKUP($A8,'[1]T3_data(t)'!$A:$N,9,FALSE)</f>
        <v>-0.2</v>
      </c>
      <c r="J8" s="24">
        <f>VLOOKUP($A8,'[1]T3_data(t)'!$A:$N,10,FALSE)</f>
        <v>5.9</v>
      </c>
      <c r="K8" s="24">
        <f>VLOOKUP($A8,'[1]T3_data(t)'!$A:$N,11,FALSE)</f>
        <v>7.79</v>
      </c>
      <c r="L8" s="24">
        <f>VLOOKUP($A8,'[1]T3_data(t)'!$A:$N,12,FALSE)</f>
        <v>7.69</v>
      </c>
      <c r="M8" s="24">
        <f>VLOOKUP($A8,'[1]T3_data(t)'!$A:$N,13,FALSE)</f>
        <v>7.45</v>
      </c>
      <c r="N8" s="24">
        <f>VLOOKUP($A8,'[1]T3_data(t)'!$A:$N,14,FALSE)</f>
        <v>7.44</v>
      </c>
      <c r="P8" s="21" t="str">
        <f t="shared" si="2"/>
        <v>4.4</v>
      </c>
      <c r="Q8" s="21" t="str">
        <f t="shared" si="1"/>
        <v>16.9</v>
      </c>
      <c r="R8" s="21" t="str">
        <f t="shared" si="1"/>
        <v>-0.2</v>
      </c>
      <c r="S8" s="21" t="str">
        <f t="shared" si="1"/>
        <v>5.9</v>
      </c>
      <c r="T8" s="21" t="str">
        <f t="shared" si="1"/>
        <v>7.8</v>
      </c>
      <c r="U8" s="21" t="str">
        <f t="shared" si="1"/>
        <v>7.7</v>
      </c>
      <c r="V8" s="21" t="str">
        <f t="shared" si="1"/>
        <v>7.5</v>
      </c>
      <c r="W8" s="21" t="str">
        <f t="shared" si="1"/>
        <v>7.4</v>
      </c>
    </row>
    <row r="9" spans="1:28" ht="19.5" customHeight="1">
      <c r="A9" s="5" t="s">
        <v>8</v>
      </c>
      <c r="B9" s="22">
        <f>VLOOKUP($A9,'[1]T3_data(t)'!$A:$N,2,FALSE)</f>
        <v>6455.39</v>
      </c>
      <c r="C9" s="22">
        <f>VLOOKUP($A9,'[1]T3_data(t)'!$A:$N,3,FALSE)</f>
        <v>399.12</v>
      </c>
      <c r="D9" s="22">
        <f>VLOOKUP($A9,'[1]T3_data(t)'!$A:$N,4,FALSE)</f>
        <v>380.61</v>
      </c>
      <c r="E9" s="22">
        <f>VLOOKUP($A9,'[1]T3_data(t)'!$A:$N,5,FALSE)</f>
        <v>334.06</v>
      </c>
      <c r="F9" s="23">
        <f>VLOOKUP($A9,'[1]T3_data(t)'!$A:$N,6,FALSE)</f>
        <v>2592.66</v>
      </c>
      <c r="G9" s="24">
        <f>VLOOKUP($A9,'[1]T3_data(t)'!$A:$N,7,FALSE)</f>
        <v>25.41</v>
      </c>
      <c r="H9" s="24">
        <f>VLOOKUP($A9,'[1]T3_data(t)'!$A:$N,8,FALSE)</f>
        <v>-41.19</v>
      </c>
      <c r="I9" s="24">
        <f>VLOOKUP($A9,'[1]T3_data(t)'!$A:$N,9,FALSE)</f>
        <v>-16.3</v>
      </c>
      <c r="J9" s="24">
        <f>VLOOKUP($A9,'[1]T3_data(t)'!$A:$N,10,FALSE)</f>
        <v>-30.65</v>
      </c>
      <c r="K9" s="24">
        <f>VLOOKUP($A9,'[1]T3_data(t)'!$A:$N,11,FALSE)</f>
        <v>2.15</v>
      </c>
      <c r="L9" s="24">
        <f>VLOOKUP($A9,'[1]T3_data(t)'!$A:$N,12,FALSE)</f>
        <v>1.33</v>
      </c>
      <c r="M9" s="24">
        <f>VLOOKUP($A9,'[1]T3_data(t)'!$A:$N,13,FALSE)</f>
        <v>1.17</v>
      </c>
      <c r="N9" s="24">
        <f>VLOOKUP($A9,'[1]T3_data(t)'!$A:$N,14,FALSE)</f>
        <v>1.33</v>
      </c>
      <c r="P9" s="21" t="str">
        <f t="shared" si="2"/>
        <v>25.4</v>
      </c>
      <c r="Q9" s="21" t="str">
        <f t="shared" si="1"/>
        <v>-41.2</v>
      </c>
      <c r="R9" s="21" t="str">
        <f t="shared" si="1"/>
        <v>-16.3</v>
      </c>
      <c r="S9" s="21" t="str">
        <f t="shared" si="1"/>
        <v>-30.7</v>
      </c>
      <c r="T9" s="21" t="str">
        <f t="shared" si="1"/>
        <v>2.2</v>
      </c>
      <c r="U9" s="21" t="str">
        <f t="shared" si="1"/>
        <v>1.3</v>
      </c>
      <c r="V9" s="21" t="str">
        <f t="shared" si="1"/>
        <v>1.2</v>
      </c>
      <c r="W9" s="21" t="str">
        <f t="shared" si="1"/>
        <v>1.3</v>
      </c>
      <c r="X9" s="25">
        <f>'[1]T3_data(t-1)'!B8</f>
        <v>5147.34</v>
      </c>
      <c r="Y9" s="25">
        <f>'[1]T3_data(t-1)'!C8</f>
        <v>345.35</v>
      </c>
      <c r="Z9" s="25">
        <f>'[1]T3_data(t-1)'!D8</f>
        <v>647.16</v>
      </c>
      <c r="AA9" s="25">
        <f>'[1]T3_data(t-1)'!E8</f>
        <v>399.12</v>
      </c>
      <c r="AB9" s="25">
        <f>'[1]T3_data(t-1)'!F8</f>
        <v>3738.64</v>
      </c>
    </row>
    <row r="10" spans="1:28" ht="19.5" customHeight="1">
      <c r="A10" s="5" t="s">
        <v>9</v>
      </c>
      <c r="B10" s="22">
        <f>'[1]T3_data(t)'!B9</f>
        <v>9987265</v>
      </c>
      <c r="C10" s="22">
        <f>'[1]T3_data(t)'!C9</f>
        <v>604579.6</v>
      </c>
      <c r="D10" s="22">
        <f>'[1]T3_data(t)'!D9</f>
        <v>678845.9</v>
      </c>
      <c r="E10" s="22">
        <f>'[1]T3_data(t)'!E9</f>
        <v>567758.4</v>
      </c>
      <c r="F10" s="26">
        <f>'[1]T3_data(t)'!F9</f>
        <v>4297022</v>
      </c>
      <c r="G10" s="24">
        <f>'[1]T3_data(t)'!G9</f>
        <v>13.89</v>
      </c>
      <c r="H10" s="24">
        <f>'[1]T3_data(t)'!H9</f>
        <v>-33.950000000000003</v>
      </c>
      <c r="I10" s="24">
        <f>'[1]T3_data(t)'!I9</f>
        <v>-6.09</v>
      </c>
      <c r="J10" s="24">
        <f>'[1]T3_data(t)'!J9</f>
        <v>-25.19</v>
      </c>
      <c r="K10" s="24"/>
      <c r="L10" s="24"/>
      <c r="M10" s="24"/>
      <c r="N10" s="24"/>
      <c r="P10" s="21" t="str">
        <f t="shared" si="2"/>
        <v>13.9</v>
      </c>
      <c r="Q10" s="21" t="str">
        <f t="shared" si="1"/>
        <v>-34.0</v>
      </c>
      <c r="R10" s="21" t="str">
        <f t="shared" si="1"/>
        <v>-6.1</v>
      </c>
      <c r="S10" s="21" t="str">
        <f t="shared" si="1"/>
        <v>-25.2</v>
      </c>
      <c r="T10" s="21"/>
      <c r="U10" s="21"/>
      <c r="V10" s="21"/>
      <c r="W10" s="21"/>
      <c r="X10" s="25">
        <f>'[1]T3_data(t-1)'!B9</f>
        <v>8769044</v>
      </c>
      <c r="Y10" s="25">
        <f>'[1]T3_data(t-1)'!C9</f>
        <v>606143.5</v>
      </c>
      <c r="Z10" s="25">
        <f>'[1]T3_data(t-1)'!D9</f>
        <v>1027735</v>
      </c>
      <c r="AA10" s="25">
        <f>'[1]T3_data(t-1)'!E9</f>
        <v>604579.6</v>
      </c>
      <c r="AB10" s="25">
        <f>'[1]T3_data(t-1)'!F9</f>
        <v>5743617</v>
      </c>
    </row>
    <row r="11" spans="1:28" ht="19.5" customHeight="1">
      <c r="A11" s="5" t="s">
        <v>70</v>
      </c>
      <c r="B11" s="22">
        <f>B9*1000000/B10</f>
        <v>646.36214218807652</v>
      </c>
      <c r="C11" s="22">
        <f t="shared" ref="C11:F11" si="3">C9*1000000/C10</f>
        <v>660.1612095413077</v>
      </c>
      <c r="D11" s="22">
        <f t="shared" si="3"/>
        <v>560.67216433066767</v>
      </c>
      <c r="E11" s="22">
        <f t="shared" si="3"/>
        <v>588.38407322551279</v>
      </c>
      <c r="F11" s="26">
        <f t="shared" si="3"/>
        <v>603.36204934487182</v>
      </c>
      <c r="G11" s="24">
        <f>((B11/X11)-1)*100</f>
        <v>10.114701278359295</v>
      </c>
      <c r="H11" s="24">
        <f>((D11/Z11)-1)*100</f>
        <v>-10.961368624701972</v>
      </c>
      <c r="I11" s="24">
        <f>((E11/AA11)-1)*100</f>
        <v>-10.872667960249737</v>
      </c>
      <c r="J11" s="24">
        <f>((F11/AB11)-1)*100</f>
        <v>-7.3063861786092144</v>
      </c>
      <c r="K11" s="24"/>
      <c r="L11" s="24"/>
      <c r="M11" s="24"/>
      <c r="N11" s="24"/>
      <c r="P11" s="21" t="str">
        <f t="shared" si="2"/>
        <v>10.1</v>
      </c>
      <c r="Q11" s="21" t="str">
        <f t="shared" si="1"/>
        <v>-11.0</v>
      </c>
      <c r="R11" s="21" t="str">
        <f t="shared" si="1"/>
        <v>-10.9</v>
      </c>
      <c r="S11" s="21" t="str">
        <f t="shared" si="1"/>
        <v>-7.3</v>
      </c>
      <c r="T11" s="21"/>
      <c r="U11" s="21"/>
      <c r="V11" s="21"/>
      <c r="W11" s="21"/>
      <c r="X11" s="25">
        <f>X9*1000000/X10</f>
        <v>586.98987027548276</v>
      </c>
      <c r="Y11" s="25">
        <f t="shared" ref="Y11:AB11" si="4">Y9*1000000/Y10</f>
        <v>569.74957250222099</v>
      </c>
      <c r="Z11" s="25">
        <f t="shared" si="4"/>
        <v>629.6953981327872</v>
      </c>
      <c r="AA11" s="25">
        <f t="shared" si="4"/>
        <v>660.1612095413077</v>
      </c>
      <c r="AB11" s="25">
        <f t="shared" si="4"/>
        <v>650.92083960333707</v>
      </c>
    </row>
    <row r="12" spans="1:28" ht="19.5" customHeight="1">
      <c r="A12" s="5" t="s">
        <v>10</v>
      </c>
      <c r="B12" s="22">
        <f>VLOOKUP($A12,'[1]T3_data(t)'!$A:$N,2,FALSE)</f>
        <v>4992.32</v>
      </c>
      <c r="C12" s="22">
        <f>VLOOKUP($A12,'[1]T3_data(t)'!$A:$N,3,FALSE)</f>
        <v>455.56</v>
      </c>
      <c r="D12" s="22">
        <f>VLOOKUP($A12,'[1]T3_data(t)'!$A:$N,4,FALSE)</f>
        <v>335.78</v>
      </c>
      <c r="E12" s="22">
        <f>VLOOKUP($A12,'[1]T3_data(t)'!$A:$N,5,FALSE)</f>
        <v>364.83</v>
      </c>
      <c r="F12" s="23">
        <f>VLOOKUP($A12,'[1]T3_data(t)'!$A:$N,6,FALSE)</f>
        <v>3078.24</v>
      </c>
      <c r="G12" s="24">
        <f>VLOOKUP($A12,'[1]T3_data(t)'!$A:$N,7,FALSE)</f>
        <v>36.83</v>
      </c>
      <c r="H12" s="24">
        <f>VLOOKUP($A12,'[1]T3_data(t)'!$A:$N,8,FALSE)</f>
        <v>-0.23</v>
      </c>
      <c r="I12" s="24">
        <f>VLOOKUP($A12,'[1]T3_data(t)'!$A:$N,9,FALSE)</f>
        <v>-19.920000000000002</v>
      </c>
      <c r="J12" s="24">
        <f>VLOOKUP($A12,'[1]T3_data(t)'!$A:$N,10,FALSE)</f>
        <v>12.5</v>
      </c>
      <c r="K12" s="24">
        <f>VLOOKUP($A12,'[1]T3_data(t)'!$A:$N,11,FALSE)</f>
        <v>1.66</v>
      </c>
      <c r="L12" s="24">
        <f>VLOOKUP($A12,'[1]T3_data(t)'!$A:$N,12,FALSE)</f>
        <v>1.17</v>
      </c>
      <c r="M12" s="24">
        <f>VLOOKUP($A12,'[1]T3_data(t)'!$A:$N,13,FALSE)</f>
        <v>1.28</v>
      </c>
      <c r="N12" s="24">
        <f>VLOOKUP($A12,'[1]T3_data(t)'!$A:$N,14,FALSE)</f>
        <v>1.58</v>
      </c>
      <c r="P12" s="21" t="str">
        <f t="shared" si="2"/>
        <v>36.8</v>
      </c>
      <c r="Q12" s="21" t="str">
        <f t="shared" si="1"/>
        <v>-0.2</v>
      </c>
      <c r="R12" s="21" t="str">
        <f t="shared" si="1"/>
        <v>-19.9</v>
      </c>
      <c r="S12" s="21" t="str">
        <f t="shared" si="1"/>
        <v>12.5</v>
      </c>
      <c r="T12" s="21" t="str">
        <f t="shared" si="1"/>
        <v>1.7</v>
      </c>
      <c r="U12" s="21" t="str">
        <f t="shared" si="1"/>
        <v>1.2</v>
      </c>
      <c r="V12" s="21" t="str">
        <f t="shared" si="1"/>
        <v>1.3</v>
      </c>
      <c r="W12" s="21" t="str">
        <f t="shared" si="1"/>
        <v>1.6</v>
      </c>
      <c r="X12" s="25">
        <f>'[1]T3_data(t-1)'!B10</f>
        <v>3648.56</v>
      </c>
      <c r="Y12" s="25">
        <f>'[1]T3_data(t-1)'!C10</f>
        <v>293.07</v>
      </c>
      <c r="Z12" s="25">
        <f>'[1]T3_data(t-1)'!D10</f>
        <v>336.54</v>
      </c>
      <c r="AA12" s="25">
        <f>'[1]T3_data(t-1)'!E10</f>
        <v>455.56</v>
      </c>
      <c r="AB12" s="25">
        <f>'[1]T3_data(t-1)'!F10</f>
        <v>2736.22</v>
      </c>
    </row>
    <row r="13" spans="1:28" ht="19.5" customHeight="1">
      <c r="A13" s="5" t="s">
        <v>9</v>
      </c>
      <c r="B13" s="22">
        <f>'[1]T3_data(t)'!B11</f>
        <v>2816944</v>
      </c>
      <c r="C13" s="22">
        <f>'[1]T3_data(t)'!C11</f>
        <v>251161.4</v>
      </c>
      <c r="D13" s="22">
        <f>'[1]T3_data(t)'!D11</f>
        <v>178719.9</v>
      </c>
      <c r="E13" s="22">
        <f>'[1]T3_data(t)'!E11</f>
        <v>200840.6</v>
      </c>
      <c r="F13" s="26">
        <f>'[1]T3_data(t)'!F11</f>
        <v>1586990</v>
      </c>
      <c r="G13" s="24">
        <f>'[1]T3_data(t)'!G11</f>
        <v>3.43</v>
      </c>
      <c r="H13" s="24">
        <f>'[1]T3_data(t)'!H11</f>
        <v>-7.25</v>
      </c>
      <c r="I13" s="24">
        <f>'[1]T3_data(t)'!I11</f>
        <v>-20.04</v>
      </c>
      <c r="J13" s="24">
        <f>'[1]T3_data(t)'!J11</f>
        <v>-4.99</v>
      </c>
      <c r="K13" s="24"/>
      <c r="L13" s="24"/>
      <c r="M13" s="24"/>
      <c r="N13" s="24"/>
      <c r="P13" s="21" t="str">
        <f t="shared" si="2"/>
        <v>3.4</v>
      </c>
      <c r="Q13" s="21" t="str">
        <f t="shared" si="1"/>
        <v>-7.3</v>
      </c>
      <c r="R13" s="21" t="str">
        <f t="shared" si="1"/>
        <v>-20.0</v>
      </c>
      <c r="S13" s="21" t="str">
        <f t="shared" si="1"/>
        <v>-5.0</v>
      </c>
      <c r="T13" s="21"/>
      <c r="U13" s="21"/>
      <c r="V13" s="21"/>
      <c r="W13" s="21"/>
      <c r="X13" s="25">
        <f>'[1]T3_data(t-1)'!B11</f>
        <v>2723654</v>
      </c>
      <c r="Y13" s="25">
        <f>'[1]T3_data(t-1)'!C11</f>
        <v>219998.9</v>
      </c>
      <c r="Z13" s="25">
        <f>'[1]T3_data(t-1)'!D11</f>
        <v>192696.3</v>
      </c>
      <c r="AA13" s="25">
        <f>'[1]T3_data(t-1)'!E11</f>
        <v>251161.4</v>
      </c>
      <c r="AB13" s="25">
        <f>'[1]T3_data(t-1)'!F11</f>
        <v>1670260</v>
      </c>
    </row>
    <row r="14" spans="1:28" ht="19.5" customHeight="1">
      <c r="A14" s="5" t="s">
        <v>70</v>
      </c>
      <c r="B14" s="22">
        <f>B12*1000000/B13</f>
        <v>1772.2468036283292</v>
      </c>
      <c r="C14" s="22">
        <f t="shared" ref="C14:F14" si="5">C12*1000000/C13</f>
        <v>1813.8137468575983</v>
      </c>
      <c r="D14" s="22">
        <f t="shared" si="5"/>
        <v>1878.8058856344483</v>
      </c>
      <c r="E14" s="22">
        <f t="shared" si="5"/>
        <v>1816.5151866704241</v>
      </c>
      <c r="F14" s="26">
        <f t="shared" si="5"/>
        <v>1939.6719576052778</v>
      </c>
      <c r="G14" s="24">
        <f>((B14/X14)-1)*100</f>
        <v>32.298416243381325</v>
      </c>
      <c r="H14" s="24">
        <f>((D14/Z14)-1)*100</f>
        <v>7.5767940155646585</v>
      </c>
      <c r="I14" s="24">
        <f t="shared" ref="I14:J14" si="6">((E14/AA14)-1)*100</f>
        <v>0.14893700180109715</v>
      </c>
      <c r="J14" s="24">
        <f t="shared" si="6"/>
        <v>18.402631510251055</v>
      </c>
      <c r="K14" s="24"/>
      <c r="L14" s="24"/>
      <c r="M14" s="24"/>
      <c r="N14" s="24"/>
      <c r="P14" s="21" t="str">
        <f t="shared" si="2"/>
        <v>32.3</v>
      </c>
      <c r="Q14" s="21" t="str">
        <f t="shared" si="1"/>
        <v>7.6</v>
      </c>
      <c r="R14" s="21" t="str">
        <f t="shared" si="1"/>
        <v>0.1</v>
      </c>
      <c r="S14" s="21" t="str">
        <f t="shared" si="1"/>
        <v>18.4</v>
      </c>
      <c r="T14" s="21"/>
      <c r="U14" s="21"/>
      <c r="V14" s="21"/>
      <c r="W14" s="21"/>
      <c r="X14" s="25">
        <f>X12*1000000/X13</f>
        <v>1339.5827810727794</v>
      </c>
      <c r="Y14" s="25">
        <f t="shared" ref="Y14:AB14" si="7">Y12*1000000/Y13</f>
        <v>1332.1430243514853</v>
      </c>
      <c r="Z14" s="25">
        <f t="shared" si="7"/>
        <v>1746.4787855293539</v>
      </c>
      <c r="AA14" s="25">
        <f t="shared" si="7"/>
        <v>1813.8137468575983</v>
      </c>
      <c r="AB14" s="25">
        <f t="shared" si="7"/>
        <v>1638.2000407122243</v>
      </c>
    </row>
    <row r="15" spans="1:28" ht="19.5" customHeight="1">
      <c r="A15" s="5" t="s">
        <v>11</v>
      </c>
      <c r="B15" s="22">
        <f>VLOOKUP($A15,'[1]T3_data(t)'!$A:$N,2,FALSE)</f>
        <v>3146.76</v>
      </c>
      <c r="C15" s="22">
        <f>VLOOKUP($A15,'[1]T3_data(t)'!$A:$N,3,FALSE)</f>
        <v>254.21</v>
      </c>
      <c r="D15" s="22">
        <f>VLOOKUP($A15,'[1]T3_data(t)'!$A:$N,4,FALSE)</f>
        <v>283.42</v>
      </c>
      <c r="E15" s="22">
        <f>VLOOKUP($A15,'[1]T3_data(t)'!$A:$N,5,FALSE)</f>
        <v>222.19</v>
      </c>
      <c r="F15" s="23">
        <f>VLOOKUP($A15,'[1]T3_data(t)'!$A:$N,6,FALSE)</f>
        <v>1856.85</v>
      </c>
      <c r="G15" s="24">
        <f>VLOOKUP($A15,'[1]T3_data(t)'!$A:$N,7,FALSE)</f>
        <v>-15.27</v>
      </c>
      <c r="H15" s="24">
        <f>VLOOKUP($A15,'[1]T3_data(t)'!$A:$N,8,FALSE)</f>
        <v>6.07</v>
      </c>
      <c r="I15" s="24">
        <f>VLOOKUP($A15,'[1]T3_data(t)'!$A:$N,9,FALSE)</f>
        <v>-12.6</v>
      </c>
      <c r="J15" s="24">
        <f>VLOOKUP($A15,'[1]T3_data(t)'!$A:$N,10,FALSE)</f>
        <v>-6.04</v>
      </c>
      <c r="K15" s="24">
        <f>VLOOKUP($A15,'[1]T3_data(t)'!$A:$N,11,FALSE)</f>
        <v>1.05</v>
      </c>
      <c r="L15" s="24">
        <f>VLOOKUP($A15,'[1]T3_data(t)'!$A:$N,12,FALSE)</f>
        <v>0.99</v>
      </c>
      <c r="M15" s="24">
        <f>VLOOKUP($A15,'[1]T3_data(t)'!$A:$N,13,FALSE)</f>
        <v>0.78</v>
      </c>
      <c r="N15" s="24">
        <f>VLOOKUP($A15,'[1]T3_data(t)'!$A:$N,14,FALSE)</f>
        <v>0.95</v>
      </c>
      <c r="P15" s="21" t="str">
        <f t="shared" si="2"/>
        <v>-15.3</v>
      </c>
      <c r="Q15" s="21" t="str">
        <f t="shared" si="1"/>
        <v>6.1</v>
      </c>
      <c r="R15" s="21" t="str">
        <f t="shared" si="1"/>
        <v>-12.6</v>
      </c>
      <c r="S15" s="21" t="str">
        <f t="shared" si="1"/>
        <v>-6.0</v>
      </c>
      <c r="T15" s="21" t="str">
        <f t="shared" si="1"/>
        <v>1.1</v>
      </c>
      <c r="U15" s="21" t="str">
        <f t="shared" si="1"/>
        <v>1.0</v>
      </c>
      <c r="V15" s="21" t="str">
        <f t="shared" si="1"/>
        <v>0.8</v>
      </c>
      <c r="W15" s="21" t="str">
        <f t="shared" si="1"/>
        <v>1.0</v>
      </c>
      <c r="X15" s="25">
        <f>'[1]T3_data(t-1)'!B24</f>
        <v>3713.69</v>
      </c>
      <c r="Y15" s="25">
        <f>'[1]T3_data(t-1)'!C24</f>
        <v>271.89</v>
      </c>
      <c r="Z15" s="25">
        <f>'[1]T3_data(t-1)'!D24</f>
        <v>267.20999999999998</v>
      </c>
      <c r="AA15" s="25">
        <f>'[1]T3_data(t-1)'!E24</f>
        <v>254.21</v>
      </c>
      <c r="AB15" s="25">
        <f>'[1]T3_data(t-1)'!F24</f>
        <v>1976.31</v>
      </c>
    </row>
    <row r="16" spans="1:28" ht="19.5" customHeight="1">
      <c r="A16" s="5" t="s">
        <v>9</v>
      </c>
      <c r="B16" s="22">
        <f>'[1]T3_data(t)'!B25</f>
        <v>6524349</v>
      </c>
      <c r="C16" s="22">
        <f>'[1]T3_data(t)'!C25</f>
        <v>536983.9</v>
      </c>
      <c r="D16" s="22">
        <f>'[1]T3_data(t)'!D25</f>
        <v>961174.7</v>
      </c>
      <c r="E16" s="22">
        <f>'[1]T3_data(t)'!E25</f>
        <v>593973.5</v>
      </c>
      <c r="F16" s="26">
        <f>'[1]T3_data(t)'!F25</f>
        <v>5616385</v>
      </c>
      <c r="G16" s="24">
        <f>'[1]T3_data(t)'!G25</f>
        <v>-24.89</v>
      </c>
      <c r="H16" s="24">
        <f>'[1]T3_data(t)'!H25</f>
        <v>49.34</v>
      </c>
      <c r="I16" s="24">
        <f>'[1]T3_data(t)'!I25</f>
        <v>10.61</v>
      </c>
      <c r="J16" s="24">
        <f>'[1]T3_data(t)'!J25</f>
        <v>35.71</v>
      </c>
      <c r="K16" s="24"/>
      <c r="L16" s="24"/>
      <c r="M16" s="24"/>
      <c r="N16" s="24"/>
      <c r="P16" s="21" t="str">
        <f t="shared" si="2"/>
        <v>-24.9</v>
      </c>
      <c r="Q16" s="21" t="str">
        <f t="shared" si="1"/>
        <v>49.3</v>
      </c>
      <c r="R16" s="21" t="str">
        <f t="shared" si="1"/>
        <v>10.6</v>
      </c>
      <c r="S16" s="21" t="str">
        <f t="shared" si="1"/>
        <v>35.7</v>
      </c>
      <c r="T16" s="21"/>
      <c r="U16" s="21"/>
      <c r="V16" s="21"/>
      <c r="W16" s="21"/>
      <c r="X16" s="25">
        <f>'[1]T3_data(t-1)'!B25</f>
        <v>8686749</v>
      </c>
      <c r="Y16" s="25">
        <f>'[1]T3_data(t-1)'!C25</f>
        <v>597297.4</v>
      </c>
      <c r="Z16" s="25">
        <f>'[1]T3_data(t-1)'!D25</f>
        <v>643629.19999999995</v>
      </c>
      <c r="AA16" s="25">
        <f>'[1]T3_data(t-1)'!E25</f>
        <v>536983.9</v>
      </c>
      <c r="AB16" s="25">
        <f>'[1]T3_data(t-1)'!F25</f>
        <v>4138442</v>
      </c>
    </row>
    <row r="17" spans="1:28" ht="19.5" customHeight="1">
      <c r="A17" s="5" t="s">
        <v>70</v>
      </c>
      <c r="B17" s="22">
        <f>B15*1000000/B16</f>
        <v>482.31018910852254</v>
      </c>
      <c r="C17" s="22">
        <f t="shared" ref="C17:F17" si="8">C15*1000000/C16</f>
        <v>473.40339254119164</v>
      </c>
      <c r="D17" s="22">
        <f t="shared" si="8"/>
        <v>294.86835223607113</v>
      </c>
      <c r="E17" s="22">
        <f t="shared" si="8"/>
        <v>374.07392754053842</v>
      </c>
      <c r="F17" s="26">
        <f t="shared" si="8"/>
        <v>330.6130188724598</v>
      </c>
      <c r="G17" s="24">
        <f>((B17/X17)-1)*100</f>
        <v>12.817912990267599</v>
      </c>
      <c r="H17" s="24">
        <f>((D17/Z17)-1)*100</f>
        <v>-28.975007800972762</v>
      </c>
      <c r="I17" s="24">
        <f t="shared" ref="I17:J17" si="9">((E17/AA17)-1)*100</f>
        <v>-20.98199264425643</v>
      </c>
      <c r="J17" s="24">
        <f t="shared" si="9"/>
        <v>-30.768816478761916</v>
      </c>
      <c r="K17" s="24"/>
      <c r="L17" s="24"/>
      <c r="M17" s="24"/>
      <c r="N17" s="24"/>
      <c r="P17" s="21" t="str">
        <f t="shared" si="2"/>
        <v>12.8</v>
      </c>
      <c r="Q17" s="21" t="str">
        <f t="shared" si="1"/>
        <v>-29.0</v>
      </c>
      <c r="R17" s="21" t="str">
        <f t="shared" si="1"/>
        <v>-21.0</v>
      </c>
      <c r="S17" s="21" t="str">
        <f t="shared" si="1"/>
        <v>-30.8</v>
      </c>
      <c r="T17" s="21"/>
      <c r="U17" s="21"/>
      <c r="V17" s="21"/>
      <c r="W17" s="21"/>
      <c r="X17" s="25">
        <f>X15*1000000/X16</f>
        <v>427.5120646400627</v>
      </c>
      <c r="Y17" s="25">
        <f t="shared" ref="Y17:AB17" si="10">Y15*1000000/Y16</f>
        <v>455.20037421894017</v>
      </c>
      <c r="Z17" s="25">
        <f t="shared" si="10"/>
        <v>415.16140038394775</v>
      </c>
      <c r="AA17" s="25">
        <f t="shared" si="10"/>
        <v>473.40339254119164</v>
      </c>
      <c r="AB17" s="25">
        <f t="shared" si="10"/>
        <v>477.54928062299774</v>
      </c>
    </row>
    <row r="18" spans="1:28" ht="19.5" customHeight="1">
      <c r="A18" s="5" t="s">
        <v>12</v>
      </c>
      <c r="B18" s="22">
        <f>VLOOKUP($A18,'[1]T3_data(t)'!$A:$N,2,FALSE)</f>
        <v>28695.26</v>
      </c>
      <c r="C18" s="22">
        <f>VLOOKUP($A18,'[1]T3_data(t)'!$A:$N,3,FALSE)</f>
        <v>2465.5100000000002</v>
      </c>
      <c r="D18" s="22">
        <f>VLOOKUP($A18,'[1]T3_data(t)'!$A:$N,4,FALSE)</f>
        <v>3209.91</v>
      </c>
      <c r="E18" s="22">
        <f>VLOOKUP($A18,'[1]T3_data(t)'!$A:$N,5,FALSE)</f>
        <v>3105.41</v>
      </c>
      <c r="F18" s="23">
        <f>VLOOKUP($A18,'[1]T3_data(t)'!$A:$N,6,FALSE)</f>
        <v>19071</v>
      </c>
      <c r="G18" s="24">
        <f>VLOOKUP($A18,'[1]T3_data(t)'!$A:$N,7,FALSE)</f>
        <v>4</v>
      </c>
      <c r="H18" s="24">
        <f>VLOOKUP($A18,'[1]T3_data(t)'!$A:$N,8,FALSE)</f>
        <v>33.54</v>
      </c>
      <c r="I18" s="24">
        <f>VLOOKUP($A18,'[1]T3_data(t)'!$A:$N,9,FALSE)</f>
        <v>25.95</v>
      </c>
      <c r="J18" s="24">
        <f>VLOOKUP($A18,'[1]T3_data(t)'!$A:$N,10,FALSE)</f>
        <v>11.82</v>
      </c>
      <c r="K18" s="24">
        <f>VLOOKUP($A18,'[1]T3_data(t)'!$A:$N,11,FALSE)</f>
        <v>9.5399999999999991</v>
      </c>
      <c r="L18" s="24">
        <f>VLOOKUP($A18,'[1]T3_data(t)'!$A:$N,12,FALSE)</f>
        <v>11.2</v>
      </c>
      <c r="M18" s="24">
        <f>VLOOKUP($A18,'[1]T3_data(t)'!$A:$N,13,FALSE)</f>
        <v>10.87</v>
      </c>
      <c r="N18" s="24">
        <f>VLOOKUP($A18,'[1]T3_data(t)'!$A:$N,14,FALSE)</f>
        <v>9.76</v>
      </c>
      <c r="P18" s="21" t="str">
        <f t="shared" si="2"/>
        <v>4.0</v>
      </c>
      <c r="Q18" s="21" t="str">
        <f t="shared" si="1"/>
        <v>33.5</v>
      </c>
      <c r="R18" s="21" t="str">
        <f t="shared" si="1"/>
        <v>26.0</v>
      </c>
      <c r="S18" s="21" t="str">
        <f t="shared" si="1"/>
        <v>11.8</v>
      </c>
      <c r="T18" s="21" t="str">
        <f t="shared" si="1"/>
        <v>9.5</v>
      </c>
      <c r="U18" s="21" t="str">
        <f t="shared" si="1"/>
        <v>11.2</v>
      </c>
      <c r="V18" s="21" t="str">
        <f t="shared" si="1"/>
        <v>10.9</v>
      </c>
      <c r="W18" s="21" t="str">
        <f t="shared" si="1"/>
        <v>9.8</v>
      </c>
      <c r="X18" s="25"/>
      <c r="Y18" s="25"/>
      <c r="Z18" s="25"/>
      <c r="AA18" s="25"/>
      <c r="AB18" s="25"/>
    </row>
    <row r="19" spans="1:28" ht="19.5" customHeight="1">
      <c r="A19" s="5" t="s">
        <v>13</v>
      </c>
      <c r="B19" s="22">
        <f>VLOOKUP($A19,'[1]T3_data(t)'!$A:$N,2,FALSE)</f>
        <v>5390.37</v>
      </c>
      <c r="C19" s="22">
        <f>VLOOKUP($A19,'[1]T3_data(t)'!$A:$N,3,FALSE)</f>
        <v>454.21</v>
      </c>
      <c r="D19" s="22">
        <f>VLOOKUP($A19,'[1]T3_data(t)'!$A:$N,4,FALSE)</f>
        <v>406.53</v>
      </c>
      <c r="E19" s="22">
        <f>VLOOKUP($A19,'[1]T3_data(t)'!$A:$N,5,FALSE)</f>
        <v>449.89</v>
      </c>
      <c r="F19" s="23">
        <f>VLOOKUP($A19,'[1]T3_data(t)'!$A:$N,6,FALSE)</f>
        <v>2987.29</v>
      </c>
      <c r="G19" s="24">
        <f>VLOOKUP($A19,'[1]T3_data(t)'!$A:$N,7,FALSE)</f>
        <v>7.75</v>
      </c>
      <c r="H19" s="24">
        <f>VLOOKUP($A19,'[1]T3_data(t)'!$A:$N,8,FALSE)</f>
        <v>1.88</v>
      </c>
      <c r="I19" s="24">
        <f>VLOOKUP($A19,'[1]T3_data(t)'!$A:$N,9,FALSE)</f>
        <v>-0.95</v>
      </c>
      <c r="J19" s="24">
        <f>VLOOKUP($A19,'[1]T3_data(t)'!$A:$N,10,FALSE)</f>
        <v>0.18</v>
      </c>
      <c r="K19" s="24">
        <f>VLOOKUP($A19,'[1]T3_data(t)'!$A:$N,11,FALSE)</f>
        <v>1.79</v>
      </c>
      <c r="L19" s="24">
        <f>VLOOKUP($A19,'[1]T3_data(t)'!$A:$N,12,FALSE)</f>
        <v>1.42</v>
      </c>
      <c r="M19" s="24">
        <f>VLOOKUP($A19,'[1]T3_data(t)'!$A:$N,13,FALSE)</f>
        <v>1.57</v>
      </c>
      <c r="N19" s="24">
        <f>VLOOKUP($A19,'[1]T3_data(t)'!$A:$N,14,FALSE)</f>
        <v>1.53</v>
      </c>
      <c r="P19" s="21" t="str">
        <f t="shared" si="2"/>
        <v>7.8</v>
      </c>
      <c r="Q19" s="21" t="str">
        <f t="shared" si="1"/>
        <v>1.9</v>
      </c>
      <c r="R19" s="21" t="str">
        <f t="shared" si="1"/>
        <v>-1.0</v>
      </c>
      <c r="S19" s="21" t="str">
        <f t="shared" si="1"/>
        <v>0.2</v>
      </c>
      <c r="T19" s="21" t="str">
        <f t="shared" si="1"/>
        <v>1.8</v>
      </c>
      <c r="U19" s="21" t="str">
        <f t="shared" si="1"/>
        <v>1.4</v>
      </c>
      <c r="V19" s="21" t="str">
        <f t="shared" si="1"/>
        <v>1.6</v>
      </c>
      <c r="W19" s="21" t="str">
        <f t="shared" si="1"/>
        <v>1.5</v>
      </c>
      <c r="X19" s="25"/>
      <c r="Y19" s="25"/>
      <c r="Z19" s="25"/>
      <c r="AA19" s="25"/>
      <c r="AB19" s="25"/>
    </row>
    <row r="20" spans="1:28" ht="19.5" customHeight="1">
      <c r="A20" s="5" t="s">
        <v>14</v>
      </c>
      <c r="B20" s="22">
        <f>VLOOKUP($A20,'[1]T3_data(t)'!$A:$N,2,FALSE)</f>
        <v>2344.44</v>
      </c>
      <c r="C20" s="22">
        <f>VLOOKUP($A20,'[1]T3_data(t)'!$A:$N,3,FALSE)</f>
        <v>212.72</v>
      </c>
      <c r="D20" s="22">
        <f>VLOOKUP($A20,'[1]T3_data(t)'!$A:$N,4,FALSE)</f>
        <v>169.81</v>
      </c>
      <c r="E20" s="22">
        <f>VLOOKUP($A20,'[1]T3_data(t)'!$A:$N,5,FALSE)</f>
        <v>209.81</v>
      </c>
      <c r="F20" s="23">
        <f>VLOOKUP($A20,'[1]T3_data(t)'!$A:$N,6,FALSE)</f>
        <v>1325.17</v>
      </c>
      <c r="G20" s="24">
        <f>VLOOKUP($A20,'[1]T3_data(t)'!$A:$N,7,FALSE)</f>
        <v>21.84</v>
      </c>
      <c r="H20" s="24">
        <f>VLOOKUP($A20,'[1]T3_data(t)'!$A:$N,8,FALSE)</f>
        <v>-2.1</v>
      </c>
      <c r="I20" s="24">
        <f>VLOOKUP($A20,'[1]T3_data(t)'!$A:$N,9,FALSE)</f>
        <v>-1.37</v>
      </c>
      <c r="J20" s="24">
        <f>VLOOKUP($A20,'[1]T3_data(t)'!$A:$N,10,FALSE)</f>
        <v>2.42</v>
      </c>
      <c r="K20" s="24">
        <f>VLOOKUP($A20,'[1]T3_data(t)'!$A:$N,11,FALSE)</f>
        <v>0.78</v>
      </c>
      <c r="L20" s="24">
        <f>VLOOKUP($A20,'[1]T3_data(t)'!$A:$N,12,FALSE)</f>
        <v>0.59</v>
      </c>
      <c r="M20" s="24">
        <f>VLOOKUP($A20,'[1]T3_data(t)'!$A:$N,13,FALSE)</f>
        <v>0.73</v>
      </c>
      <c r="N20" s="24">
        <f>VLOOKUP($A20,'[1]T3_data(t)'!$A:$N,14,FALSE)</f>
        <v>0.68</v>
      </c>
      <c r="P20" s="21" t="str">
        <f t="shared" si="2"/>
        <v>21.8</v>
      </c>
      <c r="Q20" s="21" t="str">
        <f t="shared" si="1"/>
        <v>-2.1</v>
      </c>
      <c r="R20" s="21" t="str">
        <f t="shared" si="1"/>
        <v>-1.4</v>
      </c>
      <c r="S20" s="21" t="str">
        <f t="shared" si="1"/>
        <v>2.4</v>
      </c>
      <c r="T20" s="21" t="str">
        <f t="shared" si="1"/>
        <v>0.8</v>
      </c>
      <c r="U20" s="21" t="str">
        <f t="shared" si="1"/>
        <v>0.6</v>
      </c>
      <c r="V20" s="21" t="str">
        <f t="shared" si="1"/>
        <v>0.7</v>
      </c>
      <c r="W20" s="21" t="str">
        <f t="shared" si="1"/>
        <v>0.7</v>
      </c>
      <c r="X20" s="25"/>
      <c r="Y20" s="25"/>
      <c r="Z20" s="25"/>
      <c r="AA20" s="25"/>
      <c r="AB20" s="25"/>
    </row>
    <row r="21" spans="1:28" ht="19.5" customHeight="1">
      <c r="A21" s="5" t="s">
        <v>15</v>
      </c>
      <c r="B21" s="22">
        <f>VLOOKUP($A21,'[1]T3_data(t)'!$A:$N,2,FALSE)</f>
        <v>923.1</v>
      </c>
      <c r="C21" s="22">
        <f>VLOOKUP($A21,'[1]T3_data(t)'!$A:$N,3,FALSE)</f>
        <v>69.290000000000006</v>
      </c>
      <c r="D21" s="22">
        <f>VLOOKUP($A21,'[1]T3_data(t)'!$A:$N,4,FALSE)</f>
        <v>85.31</v>
      </c>
      <c r="E21" s="22">
        <f>VLOOKUP($A21,'[1]T3_data(t)'!$A:$N,5,FALSE)</f>
        <v>87.98</v>
      </c>
      <c r="F21" s="23">
        <f>VLOOKUP($A21,'[1]T3_data(t)'!$A:$N,6,FALSE)</f>
        <v>528.80999999999995</v>
      </c>
      <c r="G21" s="24">
        <f>VLOOKUP($A21,'[1]T3_data(t)'!$A:$N,7,FALSE)</f>
        <v>-7.8</v>
      </c>
      <c r="H21" s="24">
        <f>VLOOKUP($A21,'[1]T3_data(t)'!$A:$N,8,FALSE)</f>
        <v>30.28</v>
      </c>
      <c r="I21" s="24">
        <f>VLOOKUP($A21,'[1]T3_data(t)'!$A:$N,9,FALSE)</f>
        <v>26.97</v>
      </c>
      <c r="J21" s="24">
        <f>VLOOKUP($A21,'[1]T3_data(t)'!$A:$N,10,FALSE)</f>
        <v>8.42</v>
      </c>
      <c r="K21" s="24">
        <f>VLOOKUP($A21,'[1]T3_data(t)'!$A:$N,11,FALSE)</f>
        <v>0.31</v>
      </c>
      <c r="L21" s="24">
        <f>VLOOKUP($A21,'[1]T3_data(t)'!$A:$N,12,FALSE)</f>
        <v>0.3</v>
      </c>
      <c r="M21" s="24">
        <f>VLOOKUP($A21,'[1]T3_data(t)'!$A:$N,13,FALSE)</f>
        <v>0.31</v>
      </c>
      <c r="N21" s="24">
        <f>VLOOKUP($A21,'[1]T3_data(t)'!$A:$N,14,FALSE)</f>
        <v>0.27</v>
      </c>
      <c r="P21" s="21" t="str">
        <f t="shared" si="2"/>
        <v>-7.8</v>
      </c>
      <c r="Q21" s="21" t="str">
        <f t="shared" si="2"/>
        <v>30.3</v>
      </c>
      <c r="R21" s="21" t="str">
        <f t="shared" si="2"/>
        <v>27.0</v>
      </c>
      <c r="S21" s="21" t="str">
        <f t="shared" si="2"/>
        <v>8.4</v>
      </c>
      <c r="T21" s="21" t="str">
        <f t="shared" si="2"/>
        <v>0.3</v>
      </c>
      <c r="U21" s="21" t="str">
        <f t="shared" si="2"/>
        <v>0.3</v>
      </c>
      <c r="V21" s="21" t="str">
        <f t="shared" si="2"/>
        <v>0.3</v>
      </c>
      <c r="W21" s="21" t="str">
        <f t="shared" si="2"/>
        <v>0.3</v>
      </c>
      <c r="X21" s="25"/>
      <c r="Y21" s="25"/>
      <c r="Z21" s="25"/>
      <c r="AA21" s="25"/>
      <c r="AB21" s="25"/>
    </row>
    <row r="22" spans="1:28" ht="19.5" customHeight="1">
      <c r="A22" s="5" t="s">
        <v>16</v>
      </c>
      <c r="B22" s="22">
        <f>VLOOKUP($A22,'[1]T3_data(t)'!$A:$N,2,FALSE)</f>
        <v>9465.64</v>
      </c>
      <c r="C22" s="22">
        <f>VLOOKUP($A22,'[1]T3_data(t)'!$A:$N,3,FALSE)</f>
        <v>761.29</v>
      </c>
      <c r="D22" s="22">
        <f>VLOOKUP($A22,'[1]T3_data(t)'!$A:$N,4,FALSE)</f>
        <v>1346.73</v>
      </c>
      <c r="E22" s="22">
        <f>VLOOKUP($A22,'[1]T3_data(t)'!$A:$N,5,FALSE)</f>
        <v>1325.99</v>
      </c>
      <c r="F22" s="23">
        <f>VLOOKUP($A22,'[1]T3_data(t)'!$A:$N,6,FALSE)</f>
        <v>7009.09</v>
      </c>
      <c r="G22" s="24">
        <f>VLOOKUP($A22,'[1]T3_data(t)'!$A:$N,7,FALSE)</f>
        <v>-1.19</v>
      </c>
      <c r="H22" s="24">
        <f>VLOOKUP($A22,'[1]T3_data(t)'!$A:$N,8,FALSE)</f>
        <v>47.99</v>
      </c>
      <c r="I22" s="24">
        <f>VLOOKUP($A22,'[1]T3_data(t)'!$A:$N,9,FALSE)</f>
        <v>74.180000000000007</v>
      </c>
      <c r="J22" s="24">
        <f>VLOOKUP($A22,'[1]T3_data(t)'!$A:$N,10,FALSE)</f>
        <v>14.27</v>
      </c>
      <c r="K22" s="24">
        <f>VLOOKUP($A22,'[1]T3_data(t)'!$A:$N,11,FALSE)</f>
        <v>3.15</v>
      </c>
      <c r="L22" s="24">
        <f>VLOOKUP($A22,'[1]T3_data(t)'!$A:$N,12,FALSE)</f>
        <v>4.7</v>
      </c>
      <c r="M22" s="24">
        <f>VLOOKUP($A22,'[1]T3_data(t)'!$A:$N,13,FALSE)</f>
        <v>4.6399999999999997</v>
      </c>
      <c r="N22" s="24">
        <f>VLOOKUP($A22,'[1]T3_data(t)'!$A:$N,14,FALSE)</f>
        <v>3.59</v>
      </c>
      <c r="P22" s="21" t="str">
        <f t="shared" si="2"/>
        <v>-1.2</v>
      </c>
      <c r="Q22" s="21" t="str">
        <f t="shared" si="2"/>
        <v>48.0</v>
      </c>
      <c r="R22" s="21" t="str">
        <f t="shared" si="2"/>
        <v>74.2</v>
      </c>
      <c r="S22" s="21" t="str">
        <f t="shared" si="2"/>
        <v>14.3</v>
      </c>
      <c r="T22" s="21" t="str">
        <f t="shared" si="2"/>
        <v>3.2</v>
      </c>
      <c r="U22" s="21" t="str">
        <f t="shared" si="2"/>
        <v>4.7</v>
      </c>
      <c r="V22" s="21" t="str">
        <f t="shared" si="2"/>
        <v>4.6</v>
      </c>
      <c r="W22" s="21" t="str">
        <f t="shared" si="2"/>
        <v>3.6</v>
      </c>
      <c r="X22" s="25"/>
      <c r="Y22" s="25"/>
      <c r="Z22" s="25"/>
      <c r="AA22" s="25"/>
      <c r="AB22" s="25"/>
    </row>
    <row r="23" spans="1:28" ht="19.5" customHeight="1">
      <c r="A23" s="5" t="s">
        <v>17</v>
      </c>
      <c r="B23" s="22">
        <f>VLOOKUP($A23,'[1]T3_data(t)'!$A:$N,2,FALSE)</f>
        <v>4313.7700000000004</v>
      </c>
      <c r="C23" s="22">
        <f>VLOOKUP($A23,'[1]T3_data(t)'!$A:$N,3,FALSE)</f>
        <v>371.04</v>
      </c>
      <c r="D23" s="22">
        <f>VLOOKUP($A23,'[1]T3_data(t)'!$A:$N,4,FALSE)</f>
        <v>386.98</v>
      </c>
      <c r="E23" s="22">
        <f>VLOOKUP($A23,'[1]T3_data(t)'!$A:$N,5,FALSE)</f>
        <v>407.55</v>
      </c>
      <c r="F23" s="23">
        <f>VLOOKUP($A23,'[1]T3_data(t)'!$A:$N,6,FALSE)</f>
        <v>2671.23</v>
      </c>
      <c r="G23" s="24">
        <f>VLOOKUP($A23,'[1]T3_data(t)'!$A:$N,7,FALSE)</f>
        <v>5.67</v>
      </c>
      <c r="H23" s="24">
        <f>VLOOKUP($A23,'[1]T3_data(t)'!$A:$N,8,FALSE)</f>
        <v>15.77</v>
      </c>
      <c r="I23" s="24">
        <f>VLOOKUP($A23,'[1]T3_data(t)'!$A:$N,9,FALSE)</f>
        <v>9.84</v>
      </c>
      <c r="J23" s="24">
        <f>VLOOKUP($A23,'[1]T3_data(t)'!$A:$N,10,FALSE)</f>
        <v>9.99</v>
      </c>
      <c r="K23" s="24">
        <f>VLOOKUP($A23,'[1]T3_data(t)'!$A:$N,11,FALSE)</f>
        <v>1.43</v>
      </c>
      <c r="L23" s="24">
        <f>VLOOKUP($A23,'[1]T3_data(t)'!$A:$N,12,FALSE)</f>
        <v>1.35</v>
      </c>
      <c r="M23" s="24">
        <f>VLOOKUP($A23,'[1]T3_data(t)'!$A:$N,13,FALSE)</f>
        <v>1.43</v>
      </c>
      <c r="N23" s="24">
        <f>VLOOKUP($A23,'[1]T3_data(t)'!$A:$N,14,FALSE)</f>
        <v>1.37</v>
      </c>
      <c r="P23" s="21" t="str">
        <f t="shared" si="2"/>
        <v>5.7</v>
      </c>
      <c r="Q23" s="21" t="str">
        <f t="shared" si="2"/>
        <v>15.8</v>
      </c>
      <c r="R23" s="21" t="str">
        <f t="shared" si="2"/>
        <v>9.8</v>
      </c>
      <c r="S23" s="21" t="str">
        <f t="shared" si="2"/>
        <v>10.0</v>
      </c>
      <c r="T23" s="21" t="str">
        <f t="shared" si="2"/>
        <v>1.4</v>
      </c>
      <c r="U23" s="21" t="str">
        <f t="shared" si="2"/>
        <v>1.4</v>
      </c>
      <c r="V23" s="21" t="str">
        <f t="shared" si="2"/>
        <v>1.4</v>
      </c>
      <c r="W23" s="21" t="str">
        <f t="shared" si="2"/>
        <v>1.4</v>
      </c>
      <c r="X23" s="25">
        <f>'[1]T3_data(t-1)'!B39</f>
        <v>4082.35</v>
      </c>
      <c r="Y23" s="25">
        <f>'[1]T3_data(t-1)'!C39</f>
        <v>326.76</v>
      </c>
      <c r="Z23" s="25">
        <f>'[1]T3_data(t-1)'!D39</f>
        <v>334.26</v>
      </c>
      <c r="AA23" s="25">
        <f>'[1]T3_data(t-1)'!E39</f>
        <v>371.04</v>
      </c>
      <c r="AB23" s="25">
        <f>'[1]T3_data(t-1)'!F39</f>
        <v>2428.7199999999998</v>
      </c>
    </row>
    <row r="24" spans="1:28" ht="19.5" customHeight="1">
      <c r="A24" s="5" t="s">
        <v>9</v>
      </c>
      <c r="B24" s="22">
        <f>'[1]T3_data(t)'!B40</f>
        <v>1151314</v>
      </c>
      <c r="C24" s="22">
        <f>'[1]T3_data(t)'!C40</f>
        <v>98978.6</v>
      </c>
      <c r="D24" s="22">
        <f>'[1]T3_data(t)'!D40</f>
        <v>102676.7</v>
      </c>
      <c r="E24" s="22">
        <f>'[1]T3_data(t)'!E40</f>
        <v>107771.2</v>
      </c>
      <c r="F24" s="26">
        <f>'[1]T3_data(t)'!F40</f>
        <v>708193.9</v>
      </c>
      <c r="G24" s="24">
        <f>'[1]T3_data(t)'!G40</f>
        <v>6.3</v>
      </c>
      <c r="H24" s="24">
        <f>'[1]T3_data(t)'!H40</f>
        <v>15.35</v>
      </c>
      <c r="I24" s="24">
        <f>'[1]T3_data(t)'!I40</f>
        <v>8.8800000000000008</v>
      </c>
      <c r="J24" s="24">
        <f>'[1]T3_data(t)'!J40</f>
        <v>8.0299999999999994</v>
      </c>
      <c r="K24" s="24"/>
      <c r="L24" s="24"/>
      <c r="M24" s="24"/>
      <c r="N24" s="24"/>
      <c r="P24" s="21" t="str">
        <f t="shared" si="2"/>
        <v>6.3</v>
      </c>
      <c r="Q24" s="21" t="str">
        <f t="shared" si="2"/>
        <v>15.4</v>
      </c>
      <c r="R24" s="21" t="str">
        <f t="shared" si="2"/>
        <v>8.9</v>
      </c>
      <c r="S24" s="21" t="str">
        <f t="shared" si="2"/>
        <v>8.0</v>
      </c>
      <c r="T24" s="21"/>
      <c r="U24" s="21"/>
      <c r="V24" s="21"/>
      <c r="W24" s="21"/>
      <c r="X24" s="25">
        <f>'[1]T3_data(t-1)'!B40</f>
        <v>1083094</v>
      </c>
      <c r="Y24" s="25">
        <f>'[1]T3_data(t-1)'!C40</f>
        <v>82388.61</v>
      </c>
      <c r="Z24" s="25">
        <f>'[1]T3_data(t-1)'!D40</f>
        <v>89012.57</v>
      </c>
      <c r="AA24" s="25">
        <f>'[1]T3_data(t-1)'!E40</f>
        <v>98978.6</v>
      </c>
      <c r="AB24" s="25">
        <f>'[1]T3_data(t-1)'!F40</f>
        <v>655559.69999999995</v>
      </c>
    </row>
    <row r="25" spans="1:28" ht="19.5" customHeight="1">
      <c r="A25" s="5" t="s">
        <v>70</v>
      </c>
      <c r="B25" s="22">
        <f>B23*1000000/B24</f>
        <v>3746.8231950623376</v>
      </c>
      <c r="C25" s="22">
        <f t="shared" ref="C25:F25" si="11">C23*1000000/C24</f>
        <v>3748.6891105754171</v>
      </c>
      <c r="D25" s="22">
        <f t="shared" si="11"/>
        <v>3768.9173882682244</v>
      </c>
      <c r="E25" s="22">
        <f t="shared" si="11"/>
        <v>3781.6225485101772</v>
      </c>
      <c r="F25" s="26">
        <f t="shared" si="11"/>
        <v>3771.8907208887281</v>
      </c>
      <c r="G25" s="24">
        <f>((B25/X25)-1)*100</f>
        <v>-0.59250868659356248</v>
      </c>
      <c r="H25" s="24">
        <f>((D25/Z25)-1)*100</f>
        <v>0.36529134429561516</v>
      </c>
      <c r="I25" s="24">
        <f t="shared" ref="I25:J25" si="12">((E25/AA25)-1)*100</f>
        <v>0.87853212051784979</v>
      </c>
      <c r="J25" s="24">
        <f t="shared" si="12"/>
        <v>1.810811844041238</v>
      </c>
      <c r="K25" s="24"/>
      <c r="L25" s="24"/>
      <c r="M25" s="24"/>
      <c r="N25" s="24"/>
      <c r="P25" s="21" t="str">
        <f t="shared" si="2"/>
        <v>-0.6</v>
      </c>
      <c r="Q25" s="21" t="str">
        <f t="shared" si="2"/>
        <v>0.4</v>
      </c>
      <c r="R25" s="21" t="str">
        <f t="shared" si="2"/>
        <v>0.9</v>
      </c>
      <c r="S25" s="21" t="str">
        <f t="shared" si="2"/>
        <v>1.8</v>
      </c>
      <c r="T25" s="21"/>
      <c r="U25" s="21"/>
      <c r="V25" s="21"/>
      <c r="W25" s="21"/>
      <c r="X25" s="25">
        <f>X23*1000000/X24</f>
        <v>3769.1557704132788</v>
      </c>
      <c r="Y25" s="25">
        <f t="shared" ref="Y25:AB25" si="13">Y23*1000000/Y24</f>
        <v>3966.0822048096211</v>
      </c>
      <c r="Z25" s="25">
        <f t="shared" si="13"/>
        <v>3755.1999678247689</v>
      </c>
      <c r="AA25" s="25">
        <f t="shared" si="13"/>
        <v>3748.6891105754171</v>
      </c>
      <c r="AB25" s="25">
        <f t="shared" si="13"/>
        <v>3704.8036967495104</v>
      </c>
    </row>
    <row r="26" spans="1:28" ht="19.5" customHeight="1">
      <c r="A26" s="5" t="s">
        <v>18</v>
      </c>
      <c r="B26" s="22">
        <f>VLOOKUP($A26,'[1]T3_data(t)'!$A:$N,2,FALSE)</f>
        <v>9.1999999999999993</v>
      </c>
      <c r="C26" s="22">
        <f>VLOOKUP($A26,'[1]T3_data(t)'!$A:$N,3,FALSE)</f>
        <v>0.62</v>
      </c>
      <c r="D26" s="22">
        <f>VLOOKUP($A26,'[1]T3_data(t)'!$A:$N,4,FALSE)</f>
        <v>1.17</v>
      </c>
      <c r="E26" s="22">
        <f>VLOOKUP($A26,'[1]T3_data(t)'!$A:$N,5,FALSE)</f>
        <v>1.48</v>
      </c>
      <c r="F26" s="23">
        <f>VLOOKUP($A26,'[1]T3_data(t)'!$A:$N,6,FALSE)</f>
        <v>6.69</v>
      </c>
      <c r="G26" s="24">
        <f>VLOOKUP($A26,'[1]T3_data(t)'!$A:$N,7,FALSE)</f>
        <v>7.1</v>
      </c>
      <c r="H26" s="24">
        <f>VLOOKUP($A26,'[1]T3_data(t)'!$A:$N,8,FALSE)</f>
        <v>105.26</v>
      </c>
      <c r="I26" s="24">
        <f>VLOOKUP($A26,'[1]T3_data(t)'!$A:$N,9,FALSE)</f>
        <v>138.71</v>
      </c>
      <c r="J26" s="24">
        <f>VLOOKUP($A26,'[1]T3_data(t)'!$A:$N,10,FALSE)</f>
        <v>60.43</v>
      </c>
      <c r="K26" s="24">
        <f>VLOOKUP($A26,'[1]T3_data(t)'!$A:$N,11,FALSE)</f>
        <v>0</v>
      </c>
      <c r="L26" s="24">
        <f>VLOOKUP($A26,'[1]T3_data(t)'!$A:$N,12,FALSE)</f>
        <v>0</v>
      </c>
      <c r="M26" s="27">
        <f>VLOOKUP($A26,'[1]T3_data(t)'!$A:$N,13,FALSE)</f>
        <v>0.01</v>
      </c>
      <c r="N26" s="24">
        <f>VLOOKUP($A26,'[1]T3_data(t)'!$A:$N,14,FALSE)</f>
        <v>0</v>
      </c>
      <c r="P26" s="21" t="str">
        <f t="shared" si="2"/>
        <v>7.1</v>
      </c>
      <c r="Q26" s="21" t="str">
        <f t="shared" si="2"/>
        <v>105.3</v>
      </c>
      <c r="R26" s="21" t="str">
        <f t="shared" si="2"/>
        <v>138.7</v>
      </c>
      <c r="S26" s="21" t="str">
        <f t="shared" si="2"/>
        <v>60.4</v>
      </c>
      <c r="T26" s="21" t="str">
        <f t="shared" si="2"/>
        <v>0.000</v>
      </c>
      <c r="U26" s="21" t="str">
        <f t="shared" si="2"/>
        <v>0.000</v>
      </c>
      <c r="V26" s="21" t="str">
        <f t="shared" si="2"/>
        <v>0.01</v>
      </c>
      <c r="W26" s="21" t="str">
        <f t="shared" si="2"/>
        <v>0.000</v>
      </c>
      <c r="X26" s="25">
        <f>'[1]T3_data(t-1)'!B41</f>
        <v>8.59</v>
      </c>
      <c r="Y26" s="25">
        <f>'[1]T3_data(t-1)'!C41</f>
        <v>0.62</v>
      </c>
      <c r="Z26" s="25">
        <f>'[1]T3_data(t-1)'!D41</f>
        <v>0.56999999999999995</v>
      </c>
      <c r="AA26" s="25">
        <f>'[1]T3_data(t-1)'!E41</f>
        <v>0.62</v>
      </c>
      <c r="AB26" s="25">
        <f>'[1]T3_data(t-1)'!F41</f>
        <v>4.17</v>
      </c>
    </row>
    <row r="27" spans="1:28" ht="19.5" customHeight="1">
      <c r="A27" s="5" t="s">
        <v>9</v>
      </c>
      <c r="B27" s="22">
        <f>'[1]T3_data(t)'!B42</f>
        <v>3426.15</v>
      </c>
      <c r="C27" s="22">
        <f>'[1]T3_data(t)'!C42</f>
        <v>223.69</v>
      </c>
      <c r="D27" s="22">
        <f>'[1]T3_data(t)'!D42</f>
        <v>325.61</v>
      </c>
      <c r="E27" s="22">
        <f>'[1]T3_data(t)'!E42</f>
        <v>440.74</v>
      </c>
      <c r="F27" s="26">
        <f>'[1]T3_data(t)'!F42</f>
        <v>2185.0700000000002</v>
      </c>
      <c r="G27" s="24">
        <f>'[1]T3_data(t)'!G42</f>
        <v>30.37</v>
      </c>
      <c r="H27" s="24">
        <f>'[1]T3_data(t)'!H42</f>
        <v>53.98</v>
      </c>
      <c r="I27" s="24">
        <f>'[1]T3_data(t)'!I42</f>
        <v>97.03</v>
      </c>
      <c r="J27" s="24">
        <f>'[1]T3_data(t)'!J42</f>
        <v>42.68</v>
      </c>
      <c r="K27" s="24"/>
      <c r="L27" s="24"/>
      <c r="M27" s="24"/>
      <c r="N27" s="24"/>
      <c r="P27" s="21" t="str">
        <f t="shared" si="2"/>
        <v>30.4</v>
      </c>
      <c r="Q27" s="21" t="str">
        <f t="shared" si="2"/>
        <v>54.0</v>
      </c>
      <c r="R27" s="21" t="str">
        <f t="shared" si="2"/>
        <v>97.0</v>
      </c>
      <c r="S27" s="21" t="str">
        <f t="shared" si="2"/>
        <v>42.7</v>
      </c>
      <c r="T27" s="21"/>
      <c r="U27" s="21"/>
      <c r="V27" s="21"/>
      <c r="W27" s="21"/>
      <c r="X27" s="25">
        <f>'[1]T3_data(t-1)'!B42</f>
        <v>2628.04</v>
      </c>
      <c r="Y27" s="25">
        <f>'[1]T3_data(t-1)'!C42</f>
        <v>223.29</v>
      </c>
      <c r="Z27" s="25">
        <f>'[1]T3_data(t-1)'!D42</f>
        <v>211.46</v>
      </c>
      <c r="AA27" s="25">
        <f>'[1]T3_data(t-1)'!E42</f>
        <v>223.69</v>
      </c>
      <c r="AB27" s="25">
        <f>'[1]T3_data(t-1)'!F42</f>
        <v>1531.42</v>
      </c>
    </row>
    <row r="28" spans="1:28" ht="19.5" customHeight="1">
      <c r="A28" s="5" t="s">
        <v>70</v>
      </c>
      <c r="B28" s="22">
        <f>B26*1000000/B27</f>
        <v>2685.2297768632429</v>
      </c>
      <c r="C28" s="22">
        <f t="shared" ref="C28:F28" si="14">C26*1000000/C27</f>
        <v>2771.6929679467121</v>
      </c>
      <c r="D28" s="22">
        <f t="shared" si="14"/>
        <v>3593.255735388962</v>
      </c>
      <c r="E28" s="22">
        <f t="shared" si="14"/>
        <v>3357.9888369560285</v>
      </c>
      <c r="F28" s="26">
        <f t="shared" si="14"/>
        <v>3061.6868109488482</v>
      </c>
      <c r="G28" s="24">
        <f>((B28/X28)-1)*100</f>
        <v>-17.847598803403063</v>
      </c>
      <c r="H28" s="24">
        <f>((D28/Z28)-1)*100</f>
        <v>33.303483825499967</v>
      </c>
      <c r="I28" s="24">
        <f t="shared" ref="I28:J28" si="15">((E28/AA28)-1)*100</f>
        <v>21.152987570757098</v>
      </c>
      <c r="J28" s="24">
        <f t="shared" si="15"/>
        <v>12.439530360270634</v>
      </c>
      <c r="K28" s="24"/>
      <c r="L28" s="24"/>
      <c r="M28" s="24"/>
      <c r="N28" s="24"/>
      <c r="P28" s="21" t="str">
        <f t="shared" si="2"/>
        <v>-17.8</v>
      </c>
      <c r="Q28" s="21" t="str">
        <f t="shared" si="2"/>
        <v>33.3</v>
      </c>
      <c r="R28" s="21" t="str">
        <f t="shared" si="2"/>
        <v>21.2</v>
      </c>
      <c r="S28" s="21" t="str">
        <f t="shared" si="2"/>
        <v>12.4</v>
      </c>
      <c r="T28" s="21"/>
      <c r="U28" s="21"/>
      <c r="V28" s="21"/>
      <c r="W28" s="21"/>
      <c r="X28" s="25">
        <f>X26*1000000/X27</f>
        <v>3268.5956073727948</v>
      </c>
      <c r="Y28" s="25">
        <f t="shared" ref="Y28:AB28" si="16">Y26*1000000/Y27</f>
        <v>2776.6581575529581</v>
      </c>
      <c r="Z28" s="25">
        <f t="shared" si="16"/>
        <v>2695.5452567861535</v>
      </c>
      <c r="AA28" s="25">
        <f t="shared" si="16"/>
        <v>2771.6929679467121</v>
      </c>
      <c r="AB28" s="25">
        <f t="shared" si="16"/>
        <v>2722.9630016585911</v>
      </c>
    </row>
    <row r="29" spans="1:28" ht="19.5" customHeight="1">
      <c r="A29" s="5" t="s">
        <v>19</v>
      </c>
      <c r="B29" s="22">
        <f>VLOOKUP($A29,'[1]T3_data(t)'!$A:$N,2,FALSE)</f>
        <v>3029.42</v>
      </c>
      <c r="C29" s="22">
        <f>VLOOKUP($A29,'[1]T3_data(t)'!$A:$N,3,FALSE)</f>
        <v>267.7</v>
      </c>
      <c r="D29" s="22">
        <f>VLOOKUP($A29,'[1]T3_data(t)'!$A:$N,4,FALSE)</f>
        <v>260.77999999999997</v>
      </c>
      <c r="E29" s="22">
        <f>VLOOKUP($A29,'[1]T3_data(t)'!$A:$N,5,FALSE)</f>
        <v>292.12</v>
      </c>
      <c r="F29" s="23">
        <f>VLOOKUP($A29,'[1]T3_data(t)'!$A:$N,6,FALSE)</f>
        <v>1908.75</v>
      </c>
      <c r="G29" s="24">
        <f>VLOOKUP($A29,'[1]T3_data(t)'!$A:$N,7,FALSE)</f>
        <v>22.92</v>
      </c>
      <c r="H29" s="24">
        <f>VLOOKUP($A29,'[1]T3_data(t)'!$A:$N,8,FALSE)</f>
        <v>10.93</v>
      </c>
      <c r="I29" s="24">
        <f>VLOOKUP($A29,'[1]T3_data(t)'!$A:$N,9,FALSE)</f>
        <v>9.1199999999999992</v>
      </c>
      <c r="J29" s="24">
        <f>VLOOKUP($A29,'[1]T3_data(t)'!$A:$N,10,FALSE)</f>
        <v>10.82</v>
      </c>
      <c r="K29" s="24">
        <f>VLOOKUP($A29,'[1]T3_data(t)'!$A:$N,11,FALSE)</f>
        <v>1.01</v>
      </c>
      <c r="L29" s="24">
        <f>VLOOKUP($A29,'[1]T3_data(t)'!$A:$N,12,FALSE)</f>
        <v>0.91</v>
      </c>
      <c r="M29" s="24">
        <f>VLOOKUP($A29,'[1]T3_data(t)'!$A:$N,13,FALSE)</f>
        <v>1.02</v>
      </c>
      <c r="N29" s="24">
        <f>VLOOKUP($A29,'[1]T3_data(t)'!$A:$N,14,FALSE)</f>
        <v>0.98</v>
      </c>
      <c r="P29" s="21" t="str">
        <f t="shared" si="2"/>
        <v>22.9</v>
      </c>
      <c r="Q29" s="21" t="str">
        <f t="shared" si="2"/>
        <v>10.9</v>
      </c>
      <c r="R29" s="21" t="str">
        <f t="shared" si="2"/>
        <v>9.1</v>
      </c>
      <c r="S29" s="21" t="str">
        <f t="shared" si="2"/>
        <v>10.8</v>
      </c>
      <c r="T29" s="21" t="str">
        <f t="shared" si="2"/>
        <v>1.0</v>
      </c>
      <c r="U29" s="21" t="str">
        <f t="shared" si="2"/>
        <v>0.9</v>
      </c>
      <c r="V29" s="21" t="str">
        <f t="shared" si="2"/>
        <v>1.0</v>
      </c>
      <c r="W29" s="21" t="str">
        <f t="shared" si="2"/>
        <v>1.0</v>
      </c>
    </row>
    <row r="30" spans="1:28" ht="19.5" customHeight="1">
      <c r="A30" s="5" t="s">
        <v>20</v>
      </c>
      <c r="B30" s="22">
        <f>VLOOKUP($A30,'[1]T3_data(t)'!$A:$N,2,FALSE)</f>
        <v>2686.49</v>
      </c>
      <c r="C30" s="22">
        <f>VLOOKUP($A30,'[1]T3_data(t)'!$A:$N,3,FALSE)</f>
        <v>238.41</v>
      </c>
      <c r="D30" s="22">
        <f>VLOOKUP($A30,'[1]T3_data(t)'!$A:$N,4,FALSE)</f>
        <v>229.18</v>
      </c>
      <c r="E30" s="22">
        <f>VLOOKUP($A30,'[1]T3_data(t)'!$A:$N,5,FALSE)</f>
        <v>260.56</v>
      </c>
      <c r="F30" s="23">
        <f>VLOOKUP($A30,'[1]T3_data(t)'!$A:$N,6,FALSE)</f>
        <v>1685.74</v>
      </c>
      <c r="G30" s="24">
        <f>VLOOKUP($A30,'[1]T3_data(t)'!$A:$N,7,FALSE)</f>
        <v>28.39</v>
      </c>
      <c r="H30" s="24">
        <f>VLOOKUP($A30,'[1]T3_data(t)'!$A:$N,8,FALSE)</f>
        <v>8.36</v>
      </c>
      <c r="I30" s="24">
        <f>VLOOKUP($A30,'[1]T3_data(t)'!$A:$N,9,FALSE)</f>
        <v>9.2899999999999991</v>
      </c>
      <c r="J30" s="24">
        <f>VLOOKUP($A30,'[1]T3_data(t)'!$A:$N,10,FALSE)</f>
        <v>10.79</v>
      </c>
      <c r="K30" s="24">
        <f>VLOOKUP($A30,'[1]T3_data(t)'!$A:$N,11,FALSE)</f>
        <v>0.89</v>
      </c>
      <c r="L30" s="24">
        <f>VLOOKUP($A30,'[1]T3_data(t)'!$A:$N,12,FALSE)</f>
        <v>0.8</v>
      </c>
      <c r="M30" s="24">
        <f>VLOOKUP($A30,'[1]T3_data(t)'!$A:$N,13,FALSE)</f>
        <v>0.91</v>
      </c>
      <c r="N30" s="24">
        <f>VLOOKUP($A30,'[1]T3_data(t)'!$A:$N,14,FALSE)</f>
        <v>0.86</v>
      </c>
      <c r="P30" s="21" t="str">
        <f t="shared" si="2"/>
        <v>28.4</v>
      </c>
      <c r="Q30" s="21" t="str">
        <f t="shared" si="2"/>
        <v>8.4</v>
      </c>
      <c r="R30" s="21" t="str">
        <f t="shared" si="2"/>
        <v>9.3</v>
      </c>
      <c r="S30" s="21" t="str">
        <f t="shared" si="2"/>
        <v>10.8</v>
      </c>
      <c r="T30" s="21" t="str">
        <f t="shared" si="2"/>
        <v>0.9</v>
      </c>
      <c r="U30" s="21" t="str">
        <f t="shared" si="2"/>
        <v>0.8</v>
      </c>
      <c r="V30" s="21" t="str">
        <f t="shared" si="2"/>
        <v>0.9</v>
      </c>
      <c r="W30" s="21" t="str">
        <f t="shared" si="2"/>
        <v>0.9</v>
      </c>
    </row>
    <row r="31" spans="1:28" ht="19.5" customHeight="1">
      <c r="A31" s="5" t="s">
        <v>21</v>
      </c>
      <c r="B31" s="22">
        <f>VLOOKUP($A31,'[1]T3_data(t)'!$A:$N,2,FALSE)</f>
        <v>2422</v>
      </c>
      <c r="C31" s="22">
        <f>VLOOKUP($A31,'[1]T3_data(t)'!$A:$N,3,FALSE)</f>
        <v>202.32</v>
      </c>
      <c r="D31" s="22">
        <f>VLOOKUP($A31,'[1]T3_data(t)'!$A:$N,4,FALSE)</f>
        <v>261.32</v>
      </c>
      <c r="E31" s="22">
        <f>VLOOKUP($A31,'[1]T3_data(t)'!$A:$N,5,FALSE)</f>
        <v>275.5</v>
      </c>
      <c r="F31" s="23">
        <f>VLOOKUP($A31,'[1]T3_data(t)'!$A:$N,6,FALSE)</f>
        <v>1910.83</v>
      </c>
      <c r="G31" s="24">
        <f>VLOOKUP($A31,'[1]T3_data(t)'!$A:$N,7,FALSE)</f>
        <v>-30.67</v>
      </c>
      <c r="H31" s="24">
        <f>VLOOKUP($A31,'[1]T3_data(t)'!$A:$N,8,FALSE)</f>
        <v>33.35</v>
      </c>
      <c r="I31" s="24">
        <f>VLOOKUP($A31,'[1]T3_data(t)'!$A:$N,9,FALSE)</f>
        <v>36.17</v>
      </c>
      <c r="J31" s="24">
        <f>VLOOKUP($A31,'[1]T3_data(t)'!$A:$N,10,FALSE)</f>
        <v>12.67</v>
      </c>
      <c r="K31" s="24">
        <f>VLOOKUP($A31,'[1]T3_data(t)'!$A:$N,11,FALSE)</f>
        <v>0.81</v>
      </c>
      <c r="L31" s="24">
        <f>VLOOKUP($A31,'[1]T3_data(t)'!$A:$N,12,FALSE)</f>
        <v>0.91</v>
      </c>
      <c r="M31" s="24">
        <f>VLOOKUP($A31,'[1]T3_data(t)'!$A:$N,13,FALSE)</f>
        <v>0.96</v>
      </c>
      <c r="N31" s="24">
        <f>VLOOKUP($A31,'[1]T3_data(t)'!$A:$N,14,FALSE)</f>
        <v>0.98</v>
      </c>
      <c r="P31" s="21" t="str">
        <f t="shared" si="2"/>
        <v>-30.7</v>
      </c>
      <c r="Q31" s="21" t="str">
        <f t="shared" si="2"/>
        <v>33.4</v>
      </c>
      <c r="R31" s="21" t="str">
        <f t="shared" si="2"/>
        <v>36.2</v>
      </c>
      <c r="S31" s="21" t="str">
        <f t="shared" si="2"/>
        <v>12.7</v>
      </c>
      <c r="T31" s="21" t="str">
        <f t="shared" si="2"/>
        <v>0.8</v>
      </c>
      <c r="U31" s="21" t="str">
        <f t="shared" si="2"/>
        <v>0.9</v>
      </c>
      <c r="V31" s="21" t="str">
        <f t="shared" si="2"/>
        <v>1.0</v>
      </c>
      <c r="W31" s="21" t="str">
        <f t="shared" si="2"/>
        <v>1.0</v>
      </c>
      <c r="X31" s="25">
        <f>'[1]T3_data(t-1)'!B53</f>
        <v>3493.56</v>
      </c>
      <c r="Y31" s="25">
        <f>'[1]T3_data(t-1)'!C53</f>
        <v>304.69</v>
      </c>
      <c r="Z31" s="25">
        <f>'[1]T3_data(t-1)'!D53</f>
        <v>195.97</v>
      </c>
      <c r="AA31" s="25">
        <f>'[1]T3_data(t-1)'!E53</f>
        <v>202.32</v>
      </c>
      <c r="AB31" s="25">
        <f>'[1]T3_data(t-1)'!F53</f>
        <v>1695.97</v>
      </c>
    </row>
    <row r="32" spans="1:28" ht="19.5" customHeight="1">
      <c r="A32" s="5" t="s">
        <v>9</v>
      </c>
      <c r="B32" s="22">
        <f>'[1]T3_data(t)'!B54</f>
        <v>4194031</v>
      </c>
      <c r="C32" s="22">
        <f>'[1]T3_data(t)'!C54</f>
        <v>366769.4</v>
      </c>
      <c r="D32" s="22">
        <f>'[1]T3_data(t)'!D54</f>
        <v>538356.6</v>
      </c>
      <c r="E32" s="22">
        <f>'[1]T3_data(t)'!E54</f>
        <v>597197.1</v>
      </c>
      <c r="F32" s="26">
        <f>'[1]T3_data(t)'!F54</f>
        <v>3958393</v>
      </c>
      <c r="G32" s="24">
        <f>'[1]T3_data(t)'!G54</f>
        <v>-36.520000000000003</v>
      </c>
      <c r="H32" s="24">
        <f>'[1]T3_data(t)'!H54</f>
        <v>58.44</v>
      </c>
      <c r="I32" s="24">
        <f>'[1]T3_data(t)'!I54</f>
        <v>62.83</v>
      </c>
      <c r="J32" s="24">
        <f>'[1]T3_data(t)'!J54</f>
        <v>35.25</v>
      </c>
      <c r="K32" s="24"/>
      <c r="L32" s="24"/>
      <c r="M32" s="24"/>
      <c r="N32" s="24"/>
      <c r="P32" s="21" t="str">
        <f t="shared" si="2"/>
        <v>-36.5</v>
      </c>
      <c r="Q32" s="21" t="str">
        <f t="shared" si="2"/>
        <v>58.4</v>
      </c>
      <c r="R32" s="21" t="str">
        <f t="shared" si="2"/>
        <v>62.8</v>
      </c>
      <c r="S32" s="21" t="str">
        <f t="shared" si="2"/>
        <v>35.3</v>
      </c>
      <c r="T32" s="21"/>
      <c r="U32" s="21"/>
      <c r="V32" s="21"/>
      <c r="W32" s="21"/>
      <c r="X32" s="25">
        <f>'[1]T3_data(t-1)'!B54</f>
        <v>6607263</v>
      </c>
      <c r="Y32" s="25">
        <f>'[1]T3_data(t-1)'!C54</f>
        <v>524431.30000000005</v>
      </c>
      <c r="Z32" s="25">
        <f>'[1]T3_data(t-1)'!D54</f>
        <v>339791</v>
      </c>
      <c r="AA32" s="25">
        <f>'[1]T3_data(t-1)'!E54</f>
        <v>366769.4</v>
      </c>
      <c r="AB32" s="25">
        <f>'[1]T3_data(t-1)'!F54</f>
        <v>2926756</v>
      </c>
    </row>
    <row r="33" spans="1:28" ht="19.5" customHeight="1">
      <c r="A33" s="5" t="s">
        <v>70</v>
      </c>
      <c r="B33" s="22">
        <f>B31*1000000/B32</f>
        <v>577.48738624011128</v>
      </c>
      <c r="C33" s="22">
        <f t="shared" ref="C33:F33" si="17">C31*1000000/C32</f>
        <v>551.62726225252163</v>
      </c>
      <c r="D33" s="22">
        <f t="shared" si="17"/>
        <v>485.40316957199002</v>
      </c>
      <c r="E33" s="22">
        <f t="shared" si="17"/>
        <v>461.32173113365758</v>
      </c>
      <c r="F33" s="26">
        <f t="shared" si="17"/>
        <v>482.72872349966264</v>
      </c>
      <c r="G33" s="24">
        <f>((B33/X33)-1)*100</f>
        <v>9.2184201808755759</v>
      </c>
      <c r="H33" s="24">
        <f>((D33/Z33)-1)*100</f>
        <v>-15.83628698676528</v>
      </c>
      <c r="I33" s="24">
        <f t="shared" ref="I33:J33" si="18">((E33/AA33)-1)*100</f>
        <v>-16.370752009266067</v>
      </c>
      <c r="J33" s="24">
        <f t="shared" si="18"/>
        <v>-16.694918667489478</v>
      </c>
      <c r="K33" s="24"/>
      <c r="L33" s="24"/>
      <c r="M33" s="24"/>
      <c r="N33" s="24"/>
      <c r="P33" s="21" t="str">
        <f t="shared" si="2"/>
        <v>9.2</v>
      </c>
      <c r="Q33" s="21" t="str">
        <f t="shared" si="2"/>
        <v>-15.8</v>
      </c>
      <c r="R33" s="21" t="str">
        <f t="shared" si="2"/>
        <v>-16.4</v>
      </c>
      <c r="S33" s="21" t="str">
        <f t="shared" si="2"/>
        <v>-16.7</v>
      </c>
      <c r="T33" s="21"/>
      <c r="U33" s="21"/>
      <c r="V33" s="21"/>
      <c r="W33" s="21"/>
      <c r="X33" s="25">
        <f>X31*1000000/X32</f>
        <v>528.74541243477063</v>
      </c>
      <c r="Y33" s="25">
        <f t="shared" ref="Y33:AB33" si="19">Y31*1000000/Y32</f>
        <v>580.99125662408017</v>
      </c>
      <c r="Z33" s="25">
        <f t="shared" si="19"/>
        <v>576.73687649172575</v>
      </c>
      <c r="AA33" s="25">
        <f t="shared" si="19"/>
        <v>551.62726225252163</v>
      </c>
      <c r="AB33" s="25">
        <f t="shared" si="19"/>
        <v>579.47092275543298</v>
      </c>
    </row>
    <row r="34" spans="1:28" s="16" customFormat="1" ht="19.5" customHeight="1">
      <c r="A34" s="4" t="s">
        <v>22</v>
      </c>
      <c r="B34" s="18">
        <f>VLOOKUP($A34,'[1]T3_data(t)'!$A:$N,2,FALSE)</f>
        <v>237576</v>
      </c>
      <c r="C34" s="18">
        <f>VLOOKUP($A34,'[1]T3_data(t)'!$A:$N,3,FALSE)</f>
        <v>20266.61</v>
      </c>
      <c r="D34" s="18">
        <f>VLOOKUP($A34,'[1]T3_data(t)'!$A:$N,4,FALSE)</f>
        <v>22871.42</v>
      </c>
      <c r="E34" s="18">
        <f>VLOOKUP($A34,'[1]T3_data(t)'!$A:$N,5,FALSE)</f>
        <v>23106.59</v>
      </c>
      <c r="F34" s="19">
        <f>VLOOKUP($A34,'[1]T3_data(t)'!$A:$N,6,FALSE)</f>
        <v>158160</v>
      </c>
      <c r="G34" s="20">
        <f>VLOOKUP($A34,'[1]T3_data(t)'!$A:$N,7,FALSE)</f>
        <v>5.98</v>
      </c>
      <c r="H34" s="20">
        <f>VLOOKUP($A34,'[1]T3_data(t)'!$A:$N,8,FALSE)</f>
        <v>17.690000000000001</v>
      </c>
      <c r="I34" s="20">
        <f>VLOOKUP($A34,'[1]T3_data(t)'!$A:$N,9,FALSE)</f>
        <v>14.01</v>
      </c>
      <c r="J34" s="20">
        <f>VLOOKUP($A34,'[1]T3_data(t)'!$A:$N,10,FALSE)</f>
        <v>18.489999999999998</v>
      </c>
      <c r="K34" s="20">
        <f>VLOOKUP($A34,'[1]T3_data(t)'!$A:$N,11,FALSE)</f>
        <v>79</v>
      </c>
      <c r="L34" s="20">
        <f>VLOOKUP($A34,'[1]T3_data(t)'!$A:$N,12,FALSE)</f>
        <v>79.83</v>
      </c>
      <c r="M34" s="20">
        <f>VLOOKUP($A34,'[1]T3_data(t)'!$A:$N,13,FALSE)</f>
        <v>80.849999999999994</v>
      </c>
      <c r="N34" s="20">
        <f>VLOOKUP($A34,'[1]T3_data(t)'!$A:$N,14,FALSE)</f>
        <v>80.930000000000007</v>
      </c>
      <c r="P34" s="21" t="str">
        <f t="shared" si="2"/>
        <v>6.0</v>
      </c>
      <c r="Q34" s="21" t="str">
        <f t="shared" si="2"/>
        <v>17.7</v>
      </c>
      <c r="R34" s="21" t="str">
        <f t="shared" si="2"/>
        <v>14.0</v>
      </c>
      <c r="S34" s="21" t="str">
        <f t="shared" si="2"/>
        <v>18.5</v>
      </c>
      <c r="T34" s="21" t="str">
        <f t="shared" si="2"/>
        <v>79.0</v>
      </c>
      <c r="U34" s="21" t="str">
        <f t="shared" si="2"/>
        <v>79.8</v>
      </c>
      <c r="V34" s="21" t="str">
        <f t="shared" si="2"/>
        <v>80.9</v>
      </c>
      <c r="W34" s="21" t="str">
        <f t="shared" si="2"/>
        <v>80.9</v>
      </c>
    </row>
    <row r="35" spans="1:28" ht="19.5" customHeight="1">
      <c r="A35" s="5" t="s">
        <v>23</v>
      </c>
      <c r="B35" s="22">
        <f>VLOOKUP($A35,'[1]T3_data(t)'!$A:$N,2,FALSE)</f>
        <v>39462.089999999997</v>
      </c>
      <c r="C35" s="22">
        <f>VLOOKUP($A35,'[1]T3_data(t)'!$A:$N,3,FALSE)</f>
        <v>3208.52</v>
      </c>
      <c r="D35" s="22">
        <f>VLOOKUP($A35,'[1]T3_data(t)'!$A:$N,4,FALSE)</f>
        <v>3177.63</v>
      </c>
      <c r="E35" s="22">
        <f>VLOOKUP($A35,'[1]T3_data(t)'!$A:$N,5,FALSE)</f>
        <v>3344.25</v>
      </c>
      <c r="F35" s="23">
        <f>VLOOKUP($A35,'[1]T3_data(t)'!$A:$N,6,FALSE)</f>
        <v>22768.68</v>
      </c>
      <c r="G35" s="24">
        <f>VLOOKUP($A35,'[1]T3_data(t)'!$A:$N,7,FALSE)</f>
        <v>-6.66</v>
      </c>
      <c r="H35" s="24">
        <f>VLOOKUP($A35,'[1]T3_data(t)'!$A:$N,8,FALSE)</f>
        <v>-8.49</v>
      </c>
      <c r="I35" s="24">
        <f>VLOOKUP($A35,'[1]T3_data(t)'!$A:$N,9,FALSE)</f>
        <v>4.2300000000000004</v>
      </c>
      <c r="J35" s="24">
        <f>VLOOKUP($A35,'[1]T3_data(t)'!$A:$N,10,FALSE)</f>
        <v>-0.95</v>
      </c>
      <c r="K35" s="24">
        <f>VLOOKUP($A35,'[1]T3_data(t)'!$A:$N,11,FALSE)</f>
        <v>13.12</v>
      </c>
      <c r="L35" s="24">
        <f>VLOOKUP($A35,'[1]T3_data(t)'!$A:$N,12,FALSE)</f>
        <v>11.09</v>
      </c>
      <c r="M35" s="24">
        <f>VLOOKUP($A35,'[1]T3_data(t)'!$A:$N,13,FALSE)</f>
        <v>11.7</v>
      </c>
      <c r="N35" s="24">
        <f>VLOOKUP($A35,'[1]T3_data(t)'!$A:$N,14,FALSE)</f>
        <v>11.65</v>
      </c>
      <c r="P35" s="21" t="str">
        <f t="shared" si="2"/>
        <v>-6.7</v>
      </c>
      <c r="Q35" s="21" t="str">
        <f t="shared" si="2"/>
        <v>-8.5</v>
      </c>
      <c r="R35" s="21" t="str">
        <f t="shared" si="2"/>
        <v>4.2</v>
      </c>
      <c r="S35" s="21" t="str">
        <f t="shared" si="2"/>
        <v>-1.0</v>
      </c>
      <c r="T35" s="21" t="str">
        <f t="shared" ref="T35:W76" si="20">IF(FIXED(K35,1)="0.0",FIXED(K35,2),FIXED(K35,1))</f>
        <v>13.1</v>
      </c>
      <c r="U35" s="21" t="str">
        <f t="shared" si="20"/>
        <v>11.1</v>
      </c>
      <c r="V35" s="21" t="str">
        <f t="shared" si="20"/>
        <v>11.7</v>
      </c>
      <c r="W35" s="21" t="str">
        <f t="shared" si="20"/>
        <v>11.7</v>
      </c>
    </row>
    <row r="36" spans="1:28" ht="19.5" customHeight="1">
      <c r="A36" s="5" t="s">
        <v>24</v>
      </c>
      <c r="B36" s="22">
        <f>VLOOKUP($A36,'[1]T3_data(t)'!$A:$N,2,FALSE)</f>
        <v>23266.36</v>
      </c>
      <c r="C36" s="22">
        <f>VLOOKUP($A36,'[1]T3_data(t)'!$A:$N,3,FALSE)</f>
        <v>1848.48</v>
      </c>
      <c r="D36" s="22">
        <f>VLOOKUP($A36,'[1]T3_data(t)'!$A:$N,4,FALSE)</f>
        <v>1731.12</v>
      </c>
      <c r="E36" s="22">
        <f>VLOOKUP($A36,'[1]T3_data(t)'!$A:$N,5,FALSE)</f>
        <v>1789.93</v>
      </c>
      <c r="F36" s="23">
        <f>VLOOKUP($A36,'[1]T3_data(t)'!$A:$N,6,FALSE)</f>
        <v>12710.98</v>
      </c>
      <c r="G36" s="24">
        <f>VLOOKUP($A36,'[1]T3_data(t)'!$A:$N,7,FALSE)</f>
        <v>-6.77</v>
      </c>
      <c r="H36" s="24">
        <f>VLOOKUP($A36,'[1]T3_data(t)'!$A:$N,8,FALSE)</f>
        <v>-23.58</v>
      </c>
      <c r="I36" s="24">
        <f>VLOOKUP($A36,'[1]T3_data(t)'!$A:$N,9,FALSE)</f>
        <v>-3.17</v>
      </c>
      <c r="J36" s="24">
        <f>VLOOKUP($A36,'[1]T3_data(t)'!$A:$N,10,FALSE)</f>
        <v>-7.33</v>
      </c>
      <c r="K36" s="24">
        <f>VLOOKUP($A36,'[1]T3_data(t)'!$A:$N,11,FALSE)</f>
        <v>7.74</v>
      </c>
      <c r="L36" s="24">
        <f>VLOOKUP($A36,'[1]T3_data(t)'!$A:$N,12,FALSE)</f>
        <v>6.04</v>
      </c>
      <c r="M36" s="24">
        <f>VLOOKUP($A36,'[1]T3_data(t)'!$A:$N,13,FALSE)</f>
        <v>6.26</v>
      </c>
      <c r="N36" s="24">
        <f>VLOOKUP($A36,'[1]T3_data(t)'!$A:$N,14,FALSE)</f>
        <v>6.5</v>
      </c>
      <c r="P36" s="21" t="str">
        <f t="shared" si="2"/>
        <v>-6.8</v>
      </c>
      <c r="Q36" s="21" t="str">
        <f t="shared" si="2"/>
        <v>-23.6</v>
      </c>
      <c r="R36" s="21" t="str">
        <f t="shared" si="2"/>
        <v>-3.2</v>
      </c>
      <c r="S36" s="21" t="str">
        <f t="shared" si="2"/>
        <v>-7.3</v>
      </c>
      <c r="T36" s="21" t="str">
        <f t="shared" si="20"/>
        <v>7.7</v>
      </c>
      <c r="U36" s="21" t="str">
        <f t="shared" si="20"/>
        <v>6.0</v>
      </c>
      <c r="V36" s="21" t="str">
        <f t="shared" si="20"/>
        <v>6.3</v>
      </c>
      <c r="W36" s="21" t="str">
        <f t="shared" si="20"/>
        <v>6.5</v>
      </c>
    </row>
    <row r="37" spans="1:28" ht="19.5" customHeight="1">
      <c r="A37" s="5" t="s">
        <v>25</v>
      </c>
      <c r="B37" s="22">
        <f>VLOOKUP($A37,'[1]T3_data(t)'!$A:$N,2,FALSE)</f>
        <v>12269.82</v>
      </c>
      <c r="C37" s="22">
        <f>VLOOKUP($A37,'[1]T3_data(t)'!$A:$N,3,FALSE)</f>
        <v>985.13</v>
      </c>
      <c r="D37" s="22">
        <f>VLOOKUP($A37,'[1]T3_data(t)'!$A:$N,4,FALSE)</f>
        <v>973.26</v>
      </c>
      <c r="E37" s="22">
        <f>VLOOKUP($A37,'[1]T3_data(t)'!$A:$N,5,FALSE)</f>
        <v>755.43</v>
      </c>
      <c r="F37" s="23">
        <f>VLOOKUP($A37,'[1]T3_data(t)'!$A:$N,6,FALSE)</f>
        <v>6425.9</v>
      </c>
      <c r="G37" s="24">
        <f>VLOOKUP($A37,'[1]T3_data(t)'!$A:$N,7,FALSE)</f>
        <v>-4.2</v>
      </c>
      <c r="H37" s="24">
        <f>VLOOKUP($A37,'[1]T3_data(t)'!$A:$N,8,FALSE)</f>
        <v>-18.11</v>
      </c>
      <c r="I37" s="24">
        <f>VLOOKUP($A37,'[1]T3_data(t)'!$A:$N,9,FALSE)</f>
        <v>-23.32</v>
      </c>
      <c r="J37" s="24">
        <f>VLOOKUP($A37,'[1]T3_data(t)'!$A:$N,10,FALSE)</f>
        <v>-10.1</v>
      </c>
      <c r="K37" s="24">
        <f>VLOOKUP($A37,'[1]T3_data(t)'!$A:$N,11,FALSE)</f>
        <v>4.08</v>
      </c>
      <c r="L37" s="24">
        <f>VLOOKUP($A37,'[1]T3_data(t)'!$A:$N,12,FALSE)</f>
        <v>3.4</v>
      </c>
      <c r="M37" s="24">
        <f>VLOOKUP($A37,'[1]T3_data(t)'!$A:$N,13,FALSE)</f>
        <v>2.64</v>
      </c>
      <c r="N37" s="24">
        <f>VLOOKUP($A37,'[1]T3_data(t)'!$A:$N,14,FALSE)</f>
        <v>3.29</v>
      </c>
      <c r="P37" s="21" t="str">
        <f t="shared" si="2"/>
        <v>-4.2</v>
      </c>
      <c r="Q37" s="21" t="str">
        <f t="shared" si="2"/>
        <v>-18.1</v>
      </c>
      <c r="R37" s="21" t="str">
        <f t="shared" si="2"/>
        <v>-23.3</v>
      </c>
      <c r="S37" s="21" t="str">
        <f t="shared" si="2"/>
        <v>-10.1</v>
      </c>
      <c r="T37" s="21" t="str">
        <f t="shared" si="20"/>
        <v>4.1</v>
      </c>
      <c r="U37" s="21" t="str">
        <f t="shared" si="20"/>
        <v>3.4</v>
      </c>
      <c r="V37" s="21" t="str">
        <f t="shared" si="20"/>
        <v>2.6</v>
      </c>
      <c r="W37" s="21" t="str">
        <f t="shared" si="20"/>
        <v>3.3</v>
      </c>
    </row>
    <row r="38" spans="1:28" ht="19.5" customHeight="1">
      <c r="A38" s="5" t="s">
        <v>26</v>
      </c>
      <c r="B38" s="22">
        <f>VLOOKUP($A38,'[1]T3_data(t)'!$A:$N,2,FALSE)</f>
        <v>8609.67</v>
      </c>
      <c r="C38" s="22">
        <f>VLOOKUP($A38,'[1]T3_data(t)'!$A:$N,3,FALSE)</f>
        <v>696.79</v>
      </c>
      <c r="D38" s="22">
        <f>VLOOKUP($A38,'[1]T3_data(t)'!$A:$N,4,FALSE)</f>
        <v>547.27</v>
      </c>
      <c r="E38" s="22">
        <f>VLOOKUP($A38,'[1]T3_data(t)'!$A:$N,5,FALSE)</f>
        <v>815.38</v>
      </c>
      <c r="F38" s="23">
        <f>VLOOKUP($A38,'[1]T3_data(t)'!$A:$N,6,FALSE)</f>
        <v>4713.3100000000004</v>
      </c>
      <c r="G38" s="24">
        <f>VLOOKUP($A38,'[1]T3_data(t)'!$A:$N,7,FALSE)</f>
        <v>-7.68</v>
      </c>
      <c r="H38" s="24">
        <f>VLOOKUP($A38,'[1]T3_data(t)'!$A:$N,8,FALSE)</f>
        <v>-41.41</v>
      </c>
      <c r="I38" s="24">
        <f>VLOOKUP($A38,'[1]T3_data(t)'!$A:$N,9,FALSE)</f>
        <v>17.02</v>
      </c>
      <c r="J38" s="24">
        <f>VLOOKUP($A38,'[1]T3_data(t)'!$A:$N,10,FALSE)</f>
        <v>-8.11</v>
      </c>
      <c r="K38" s="24">
        <f>VLOOKUP($A38,'[1]T3_data(t)'!$A:$N,11,FALSE)</f>
        <v>2.86</v>
      </c>
      <c r="L38" s="24">
        <f>VLOOKUP($A38,'[1]T3_data(t)'!$A:$N,12,FALSE)</f>
        <v>1.91</v>
      </c>
      <c r="M38" s="24">
        <f>VLOOKUP($A38,'[1]T3_data(t)'!$A:$N,13,FALSE)</f>
        <v>2.85</v>
      </c>
      <c r="N38" s="24">
        <f>VLOOKUP($A38,'[1]T3_data(t)'!$A:$N,14,FALSE)</f>
        <v>2.41</v>
      </c>
      <c r="P38" s="21" t="str">
        <f t="shared" si="2"/>
        <v>-7.7</v>
      </c>
      <c r="Q38" s="21" t="str">
        <f t="shared" si="2"/>
        <v>-41.4</v>
      </c>
      <c r="R38" s="21" t="str">
        <f t="shared" si="2"/>
        <v>17.0</v>
      </c>
      <c r="S38" s="21" t="str">
        <f t="shared" si="2"/>
        <v>-8.1</v>
      </c>
      <c r="T38" s="21" t="str">
        <f t="shared" si="20"/>
        <v>2.9</v>
      </c>
      <c r="U38" s="21" t="str">
        <f t="shared" si="20"/>
        <v>1.9</v>
      </c>
      <c r="V38" s="21" t="str">
        <f t="shared" si="20"/>
        <v>2.9</v>
      </c>
      <c r="W38" s="21" t="str">
        <f t="shared" si="20"/>
        <v>2.4</v>
      </c>
    </row>
    <row r="39" spans="1:28" ht="19.5" customHeight="1">
      <c r="A39" s="5" t="s">
        <v>27</v>
      </c>
      <c r="B39" s="22">
        <f>VLOOKUP($A39,'[1]T3_data(t)'!$A:$N,2,FALSE)</f>
        <v>2367.75</v>
      </c>
      <c r="C39" s="22">
        <f>VLOOKUP($A39,'[1]T3_data(t)'!$A:$N,3,FALSE)</f>
        <v>164.28</v>
      </c>
      <c r="D39" s="22">
        <f>VLOOKUP($A39,'[1]T3_data(t)'!$A:$N,4,FALSE)</f>
        <v>201.94</v>
      </c>
      <c r="E39" s="22">
        <f>VLOOKUP($A39,'[1]T3_data(t)'!$A:$N,5,FALSE)</f>
        <v>210</v>
      </c>
      <c r="F39" s="23">
        <f>VLOOKUP($A39,'[1]T3_data(t)'!$A:$N,6,FALSE)</f>
        <v>1527.82</v>
      </c>
      <c r="G39" s="24">
        <f>VLOOKUP($A39,'[1]T3_data(t)'!$A:$N,7,FALSE)</f>
        <v>-15.08</v>
      </c>
      <c r="H39" s="24">
        <f>VLOOKUP($A39,'[1]T3_data(t)'!$A:$N,8,FALSE)</f>
        <v>43.43</v>
      </c>
      <c r="I39" s="24">
        <f>VLOOKUP($A39,'[1]T3_data(t)'!$A:$N,9,FALSE)</f>
        <v>27.83</v>
      </c>
      <c r="J39" s="24">
        <f>VLOOKUP($A39,'[1]T3_data(t)'!$A:$N,10,FALSE)</f>
        <v>7.07</v>
      </c>
      <c r="K39" s="24">
        <f>VLOOKUP($A39,'[1]T3_data(t)'!$A:$N,11,FALSE)</f>
        <v>0.79</v>
      </c>
      <c r="L39" s="24">
        <f>VLOOKUP($A39,'[1]T3_data(t)'!$A:$N,12,FALSE)</f>
        <v>0.7</v>
      </c>
      <c r="M39" s="24">
        <f>VLOOKUP($A39,'[1]T3_data(t)'!$A:$N,13,FALSE)</f>
        <v>0.73</v>
      </c>
      <c r="N39" s="24">
        <f>VLOOKUP($A39,'[1]T3_data(t)'!$A:$N,14,FALSE)</f>
        <v>0.78</v>
      </c>
      <c r="P39" s="21" t="str">
        <f t="shared" si="2"/>
        <v>-15.1</v>
      </c>
      <c r="Q39" s="21" t="str">
        <f t="shared" si="2"/>
        <v>43.4</v>
      </c>
      <c r="R39" s="21" t="str">
        <f t="shared" si="2"/>
        <v>27.8</v>
      </c>
      <c r="S39" s="21" t="str">
        <f t="shared" si="2"/>
        <v>7.1</v>
      </c>
      <c r="T39" s="21" t="str">
        <f t="shared" si="20"/>
        <v>0.8</v>
      </c>
      <c r="U39" s="21" t="str">
        <f t="shared" si="20"/>
        <v>0.7</v>
      </c>
      <c r="V39" s="21" t="str">
        <f t="shared" si="20"/>
        <v>0.7</v>
      </c>
      <c r="W39" s="21" t="str">
        <f t="shared" si="20"/>
        <v>0.8</v>
      </c>
    </row>
    <row r="40" spans="1:28" ht="19.5" customHeight="1">
      <c r="A40" s="5" t="s">
        <v>28</v>
      </c>
      <c r="B40" s="22">
        <f>VLOOKUP($A40,'[1]T3_data(t)'!$A:$N,2,FALSE)</f>
        <v>18.899999999999999</v>
      </c>
      <c r="C40" s="22">
        <f>VLOOKUP($A40,'[1]T3_data(t)'!$A:$N,3,FALSE)</f>
        <v>2.2200000000000002</v>
      </c>
      <c r="D40" s="22">
        <f>VLOOKUP($A40,'[1]T3_data(t)'!$A:$N,4,FALSE)</f>
        <v>8.65</v>
      </c>
      <c r="E40" s="22">
        <f>VLOOKUP($A40,'[1]T3_data(t)'!$A:$N,5,FALSE)</f>
        <v>9.1199999999999992</v>
      </c>
      <c r="F40" s="23">
        <f>VLOOKUP($A40,'[1]T3_data(t)'!$A:$N,6,FALSE)</f>
        <v>43.93</v>
      </c>
      <c r="G40" s="24">
        <f>VLOOKUP($A40,'[1]T3_data(t)'!$A:$N,7,FALSE)</f>
        <v>-44.83</v>
      </c>
      <c r="H40" s="24">
        <f>VLOOKUP($A40,'[1]T3_data(t)'!$A:$N,8,FALSE)</f>
        <v>414.88</v>
      </c>
      <c r="I40" s="24">
        <f>VLOOKUP($A40,'[1]T3_data(t)'!$A:$N,9,FALSE)</f>
        <v>310.81</v>
      </c>
      <c r="J40" s="24">
        <f>VLOOKUP($A40,'[1]T3_data(t)'!$A:$N,10,FALSE)</f>
        <v>270.39999999999998</v>
      </c>
      <c r="K40" s="27">
        <f>VLOOKUP($A40,'[1]T3_data(t)'!$A:$N,11,FALSE)</f>
        <v>0.01</v>
      </c>
      <c r="L40" s="27">
        <f>VLOOKUP($A40,'[1]T3_data(t)'!$A:$N,12,FALSE)</f>
        <v>0.03</v>
      </c>
      <c r="M40" s="27">
        <f>VLOOKUP($A40,'[1]T3_data(t)'!$A:$N,13,FALSE)</f>
        <v>0.03</v>
      </c>
      <c r="N40" s="27">
        <f>VLOOKUP($A40,'[1]T3_data(t)'!$A:$N,14,FALSE)</f>
        <v>0.02</v>
      </c>
      <c r="P40" s="21" t="str">
        <f t="shared" si="2"/>
        <v>-44.8</v>
      </c>
      <c r="Q40" s="21" t="str">
        <f t="shared" si="2"/>
        <v>414.9</v>
      </c>
      <c r="R40" s="21" t="str">
        <f t="shared" si="2"/>
        <v>310.8</v>
      </c>
      <c r="S40" s="21" t="str">
        <f t="shared" si="2"/>
        <v>270.4</v>
      </c>
      <c r="T40" s="21" t="str">
        <f t="shared" si="20"/>
        <v>0.01</v>
      </c>
      <c r="U40" s="21" t="str">
        <f t="shared" si="20"/>
        <v>0.03</v>
      </c>
      <c r="V40" s="21" t="str">
        <f t="shared" si="20"/>
        <v>0.03</v>
      </c>
      <c r="W40" s="21" t="str">
        <f t="shared" si="20"/>
        <v>0.02</v>
      </c>
    </row>
    <row r="41" spans="1:28" ht="19.5" customHeight="1">
      <c r="A41" s="5" t="s">
        <v>29</v>
      </c>
      <c r="B41" s="22">
        <f>VLOOKUP($A41,'[1]T3_data(t)'!$A:$N,2,FALSE)</f>
        <v>15483.26</v>
      </c>
      <c r="C41" s="22">
        <f>VLOOKUP($A41,'[1]T3_data(t)'!$A:$N,3,FALSE)</f>
        <v>1311.21</v>
      </c>
      <c r="D41" s="22">
        <f>VLOOKUP($A41,'[1]T3_data(t)'!$A:$N,4,FALSE)</f>
        <v>1401.8</v>
      </c>
      <c r="E41" s="22">
        <f>VLOOKUP($A41,'[1]T3_data(t)'!$A:$N,5,FALSE)</f>
        <v>1503.99</v>
      </c>
      <c r="F41" s="23">
        <f>VLOOKUP($A41,'[1]T3_data(t)'!$A:$N,6,FALSE)</f>
        <v>9620.0400000000009</v>
      </c>
      <c r="G41" s="24">
        <f>VLOOKUP($A41,'[1]T3_data(t)'!$A:$N,7,FALSE)</f>
        <v>-3.15</v>
      </c>
      <c r="H41" s="24">
        <f>VLOOKUP($A41,'[1]T3_data(t)'!$A:$N,8,FALSE)</f>
        <v>20.95</v>
      </c>
      <c r="I41" s="24">
        <f>VLOOKUP($A41,'[1]T3_data(t)'!$A:$N,9,FALSE)</f>
        <v>14.7</v>
      </c>
      <c r="J41" s="24">
        <f>VLOOKUP($A41,'[1]T3_data(t)'!$A:$N,10,FALSE)</f>
        <v>9.1199999999999992</v>
      </c>
      <c r="K41" s="24">
        <f>VLOOKUP($A41,'[1]T3_data(t)'!$A:$N,11,FALSE)</f>
        <v>5.15</v>
      </c>
      <c r="L41" s="24">
        <f>VLOOKUP($A41,'[1]T3_data(t)'!$A:$N,12,FALSE)</f>
        <v>4.8899999999999997</v>
      </c>
      <c r="M41" s="24">
        <f>VLOOKUP($A41,'[1]T3_data(t)'!$A:$N,13,FALSE)</f>
        <v>5.26</v>
      </c>
      <c r="N41" s="24">
        <f>VLOOKUP($A41,'[1]T3_data(t)'!$A:$N,14,FALSE)</f>
        <v>4.92</v>
      </c>
      <c r="P41" s="21" t="str">
        <f t="shared" si="2"/>
        <v>-3.2</v>
      </c>
      <c r="Q41" s="21" t="str">
        <f t="shared" si="2"/>
        <v>21.0</v>
      </c>
      <c r="R41" s="21" t="str">
        <f t="shared" si="2"/>
        <v>14.7</v>
      </c>
      <c r="S41" s="21" t="str">
        <f t="shared" si="2"/>
        <v>9.1</v>
      </c>
      <c r="T41" s="21" t="str">
        <f t="shared" si="20"/>
        <v>5.2</v>
      </c>
      <c r="U41" s="21" t="str">
        <f t="shared" si="20"/>
        <v>4.9</v>
      </c>
      <c r="V41" s="21" t="str">
        <f t="shared" si="20"/>
        <v>5.3</v>
      </c>
      <c r="W41" s="21" t="str">
        <f t="shared" si="20"/>
        <v>4.9</v>
      </c>
    </row>
    <row r="42" spans="1:28" ht="19.5" customHeight="1">
      <c r="A42" s="5" t="s">
        <v>30</v>
      </c>
      <c r="B42" s="22">
        <f>VLOOKUP($A42,'[1]T3_data(t)'!$A:$N,2,FALSE)</f>
        <v>10235.959999999999</v>
      </c>
      <c r="C42" s="22">
        <f>VLOOKUP($A42,'[1]T3_data(t)'!$A:$N,3,FALSE)</f>
        <v>866.66</v>
      </c>
      <c r="D42" s="22">
        <f>VLOOKUP($A42,'[1]T3_data(t)'!$A:$N,4,FALSE)</f>
        <v>939.26</v>
      </c>
      <c r="E42" s="22">
        <f>VLOOKUP($A42,'[1]T3_data(t)'!$A:$N,5,FALSE)</f>
        <v>1036.42</v>
      </c>
      <c r="F42" s="23">
        <f>VLOOKUP($A42,'[1]T3_data(t)'!$A:$N,6,FALSE)</f>
        <v>6418.36</v>
      </c>
      <c r="G42" s="24">
        <f>VLOOKUP($A42,'[1]T3_data(t)'!$A:$N,7,FALSE)</f>
        <v>1.84</v>
      </c>
      <c r="H42" s="24">
        <f>VLOOKUP($A42,'[1]T3_data(t)'!$A:$N,8,FALSE)</f>
        <v>16.899999999999999</v>
      </c>
      <c r="I42" s="24">
        <f>VLOOKUP($A42,'[1]T3_data(t)'!$A:$N,9,FALSE)</f>
        <v>19.59</v>
      </c>
      <c r="J42" s="24">
        <f>VLOOKUP($A42,'[1]T3_data(t)'!$A:$N,10,FALSE)</f>
        <v>10.86</v>
      </c>
      <c r="K42" s="24">
        <f>VLOOKUP($A42,'[1]T3_data(t)'!$A:$N,11,FALSE)</f>
        <v>3.4</v>
      </c>
      <c r="L42" s="24">
        <f>VLOOKUP($A42,'[1]T3_data(t)'!$A:$N,12,FALSE)</f>
        <v>3.28</v>
      </c>
      <c r="M42" s="24">
        <f>VLOOKUP($A42,'[1]T3_data(t)'!$A:$N,13,FALSE)</f>
        <v>3.63</v>
      </c>
      <c r="N42" s="24">
        <f>VLOOKUP($A42,'[1]T3_data(t)'!$A:$N,14,FALSE)</f>
        <v>3.28</v>
      </c>
      <c r="P42" s="21" t="str">
        <f t="shared" si="2"/>
        <v>1.8</v>
      </c>
      <c r="Q42" s="21" t="str">
        <f t="shared" si="2"/>
        <v>16.9</v>
      </c>
      <c r="R42" s="21" t="str">
        <f t="shared" si="2"/>
        <v>19.6</v>
      </c>
      <c r="S42" s="21" t="str">
        <f t="shared" si="2"/>
        <v>10.9</v>
      </c>
      <c r="T42" s="21" t="str">
        <f t="shared" si="20"/>
        <v>3.4</v>
      </c>
      <c r="U42" s="21" t="str">
        <f t="shared" si="20"/>
        <v>3.3</v>
      </c>
      <c r="V42" s="21" t="str">
        <f t="shared" si="20"/>
        <v>3.6</v>
      </c>
      <c r="W42" s="21" t="str">
        <f t="shared" si="20"/>
        <v>3.3</v>
      </c>
    </row>
    <row r="43" spans="1:28" ht="19.5" customHeight="1">
      <c r="A43" s="5" t="s">
        <v>31</v>
      </c>
      <c r="B43" s="22">
        <f>VLOOKUP($A43,'[1]T3_data(t)'!$A:$N,2,FALSE)</f>
        <v>3640.62</v>
      </c>
      <c r="C43" s="22">
        <f>VLOOKUP($A43,'[1]T3_data(t)'!$A:$N,3,FALSE)</f>
        <v>312.05</v>
      </c>
      <c r="D43" s="22">
        <f>VLOOKUP($A43,'[1]T3_data(t)'!$A:$N,4,FALSE)</f>
        <v>321.72000000000003</v>
      </c>
      <c r="E43" s="22">
        <f>VLOOKUP($A43,'[1]T3_data(t)'!$A:$N,5,FALSE)</f>
        <v>316.45999999999998</v>
      </c>
      <c r="F43" s="23">
        <f>VLOOKUP($A43,'[1]T3_data(t)'!$A:$N,6,FALSE)</f>
        <v>2157.6</v>
      </c>
      <c r="G43" s="24">
        <f>VLOOKUP($A43,'[1]T3_data(t)'!$A:$N,7,FALSE)</f>
        <v>-18.309999999999999</v>
      </c>
      <c r="H43" s="24">
        <f>VLOOKUP($A43,'[1]T3_data(t)'!$A:$N,8,FALSE)</f>
        <v>35.71</v>
      </c>
      <c r="I43" s="24">
        <f>VLOOKUP($A43,'[1]T3_data(t)'!$A:$N,9,FALSE)</f>
        <v>1.41</v>
      </c>
      <c r="J43" s="24">
        <f>VLOOKUP($A43,'[1]T3_data(t)'!$A:$N,10,FALSE)</f>
        <v>1.3</v>
      </c>
      <c r="K43" s="24">
        <f>VLOOKUP($A43,'[1]T3_data(t)'!$A:$N,11,FALSE)</f>
        <v>1.21</v>
      </c>
      <c r="L43" s="24">
        <f>VLOOKUP($A43,'[1]T3_data(t)'!$A:$N,12,FALSE)</f>
        <v>1.1200000000000001</v>
      </c>
      <c r="M43" s="24">
        <f>VLOOKUP($A43,'[1]T3_data(t)'!$A:$N,13,FALSE)</f>
        <v>1.1100000000000001</v>
      </c>
      <c r="N43" s="24">
        <f>VLOOKUP($A43,'[1]T3_data(t)'!$A:$N,14,FALSE)</f>
        <v>1.1000000000000001</v>
      </c>
      <c r="P43" s="21" t="str">
        <f t="shared" si="2"/>
        <v>-18.3</v>
      </c>
      <c r="Q43" s="21" t="str">
        <f t="shared" si="2"/>
        <v>35.7</v>
      </c>
      <c r="R43" s="21" t="str">
        <f t="shared" si="2"/>
        <v>1.4</v>
      </c>
      <c r="S43" s="21" t="str">
        <f t="shared" si="2"/>
        <v>1.3</v>
      </c>
      <c r="T43" s="21" t="str">
        <f t="shared" si="20"/>
        <v>1.2</v>
      </c>
      <c r="U43" s="21" t="str">
        <f t="shared" si="20"/>
        <v>1.1</v>
      </c>
      <c r="V43" s="21" t="str">
        <f t="shared" si="20"/>
        <v>1.1</v>
      </c>
      <c r="W43" s="21" t="str">
        <f t="shared" si="20"/>
        <v>1.1</v>
      </c>
    </row>
    <row r="44" spans="1:28" ht="19.5" customHeight="1">
      <c r="A44" s="5" t="s">
        <v>32</v>
      </c>
      <c r="B44" s="22">
        <f>VLOOKUP($A44,'[1]T3_data(t)'!$A:$N,2,FALSE)</f>
        <v>712.47</v>
      </c>
      <c r="C44" s="22">
        <f>VLOOKUP($A44,'[1]T3_data(t)'!$A:$N,3,FALSE)</f>
        <v>48.83</v>
      </c>
      <c r="D44" s="22">
        <f>VLOOKUP($A44,'[1]T3_data(t)'!$A:$N,4,FALSE)</f>
        <v>44.71</v>
      </c>
      <c r="E44" s="22">
        <f>VLOOKUP($A44,'[1]T3_data(t)'!$A:$N,5,FALSE)</f>
        <v>50.33</v>
      </c>
      <c r="F44" s="23">
        <f>VLOOKUP($A44,'[1]T3_data(t)'!$A:$N,6,FALSE)</f>
        <v>437.66</v>
      </c>
      <c r="G44" s="24">
        <f>VLOOKUP($A44,'[1]T3_data(t)'!$A:$N,7,FALSE)</f>
        <v>-46.68</v>
      </c>
      <c r="H44" s="24">
        <f>VLOOKUP($A44,'[1]T3_data(t)'!$A:$N,8,FALSE)</f>
        <v>-7.14</v>
      </c>
      <c r="I44" s="24">
        <f>VLOOKUP($A44,'[1]T3_data(t)'!$A:$N,9,FALSE)</f>
        <v>3.07</v>
      </c>
      <c r="J44" s="24">
        <f>VLOOKUP($A44,'[1]T3_data(t)'!$A:$N,10,FALSE)</f>
        <v>-3.88</v>
      </c>
      <c r="K44" s="24">
        <f>VLOOKUP($A44,'[1]T3_data(t)'!$A:$N,11,FALSE)</f>
        <v>0.24</v>
      </c>
      <c r="L44" s="24">
        <f>VLOOKUP($A44,'[1]T3_data(t)'!$A:$N,12,FALSE)</f>
        <v>0.16</v>
      </c>
      <c r="M44" s="24">
        <f>VLOOKUP($A44,'[1]T3_data(t)'!$A:$N,13,FALSE)</f>
        <v>0.18</v>
      </c>
      <c r="N44" s="24">
        <f>VLOOKUP($A44,'[1]T3_data(t)'!$A:$N,14,FALSE)</f>
        <v>0.22</v>
      </c>
      <c r="P44" s="21" t="str">
        <f t="shared" si="2"/>
        <v>-46.7</v>
      </c>
      <c r="Q44" s="21" t="str">
        <f t="shared" si="2"/>
        <v>-7.1</v>
      </c>
      <c r="R44" s="21" t="str">
        <f t="shared" si="2"/>
        <v>3.1</v>
      </c>
      <c r="S44" s="21" t="str">
        <f t="shared" si="2"/>
        <v>-3.9</v>
      </c>
      <c r="T44" s="21" t="str">
        <f t="shared" si="20"/>
        <v>0.2</v>
      </c>
      <c r="U44" s="21" t="str">
        <f t="shared" si="20"/>
        <v>0.2</v>
      </c>
      <c r="V44" s="21" t="str">
        <f t="shared" si="20"/>
        <v>0.2</v>
      </c>
      <c r="W44" s="21" t="str">
        <f t="shared" si="20"/>
        <v>0.2</v>
      </c>
    </row>
    <row r="45" spans="1:28" ht="19.5" customHeight="1">
      <c r="A45" s="5" t="s">
        <v>33</v>
      </c>
      <c r="B45" s="22">
        <f>VLOOKUP($A45,'[1]T3_data(t)'!$A:$N,2,FALSE)</f>
        <v>52941.09</v>
      </c>
      <c r="C45" s="22">
        <f>VLOOKUP($A45,'[1]T3_data(t)'!$A:$N,3,FALSE)</f>
        <v>4515.75</v>
      </c>
      <c r="D45" s="22">
        <f>VLOOKUP($A45,'[1]T3_data(t)'!$A:$N,4,FALSE)</f>
        <v>6370.49</v>
      </c>
      <c r="E45" s="22">
        <f>VLOOKUP($A45,'[1]T3_data(t)'!$A:$N,5,FALSE)</f>
        <v>6105.68</v>
      </c>
      <c r="F45" s="23">
        <f>VLOOKUP($A45,'[1]T3_data(t)'!$A:$N,6,FALSE)</f>
        <v>39775.4</v>
      </c>
      <c r="G45" s="24">
        <f>VLOOKUP($A45,'[1]T3_data(t)'!$A:$N,7,FALSE)</f>
        <v>14.4</v>
      </c>
      <c r="H45" s="24">
        <f>VLOOKUP($A45,'[1]T3_data(t)'!$A:$N,8,FALSE)</f>
        <v>33.51</v>
      </c>
      <c r="I45" s="24">
        <f>VLOOKUP($A45,'[1]T3_data(t)'!$A:$N,9,FALSE)</f>
        <v>35.21</v>
      </c>
      <c r="J45" s="24">
        <f>VLOOKUP($A45,'[1]T3_data(t)'!$A:$N,10,FALSE)</f>
        <v>35.520000000000003</v>
      </c>
      <c r="K45" s="24">
        <f>VLOOKUP($A45,'[1]T3_data(t)'!$A:$N,11,FALSE)</f>
        <v>17.600000000000001</v>
      </c>
      <c r="L45" s="24">
        <f>VLOOKUP($A45,'[1]T3_data(t)'!$A:$N,12,FALSE)</f>
        <v>22.24</v>
      </c>
      <c r="M45" s="24">
        <f>VLOOKUP($A45,'[1]T3_data(t)'!$A:$N,13,FALSE)</f>
        <v>21.36</v>
      </c>
      <c r="N45" s="24">
        <f>VLOOKUP($A45,'[1]T3_data(t)'!$A:$N,14,FALSE)</f>
        <v>20.350000000000001</v>
      </c>
      <c r="P45" s="21" t="str">
        <f t="shared" si="2"/>
        <v>14.4</v>
      </c>
      <c r="Q45" s="21" t="str">
        <f t="shared" si="2"/>
        <v>33.5</v>
      </c>
      <c r="R45" s="21" t="str">
        <f t="shared" si="2"/>
        <v>35.2</v>
      </c>
      <c r="S45" s="21" t="str">
        <f t="shared" si="2"/>
        <v>35.5</v>
      </c>
      <c r="T45" s="21" t="str">
        <f t="shared" si="20"/>
        <v>17.6</v>
      </c>
      <c r="U45" s="21" t="str">
        <f t="shared" si="20"/>
        <v>22.2</v>
      </c>
      <c r="V45" s="21" t="str">
        <f t="shared" si="20"/>
        <v>21.4</v>
      </c>
      <c r="W45" s="21" t="str">
        <f t="shared" si="20"/>
        <v>20.4</v>
      </c>
    </row>
    <row r="46" spans="1:28" ht="19.5" customHeight="1">
      <c r="A46" s="5" t="s">
        <v>34</v>
      </c>
      <c r="B46" s="22">
        <f>VLOOKUP($A46,'[1]T3_data(t)'!$A:$N,2,FALSE)</f>
        <v>24610.46</v>
      </c>
      <c r="C46" s="22">
        <f>VLOOKUP($A46,'[1]T3_data(t)'!$A:$N,3,FALSE)</f>
        <v>2002.06</v>
      </c>
      <c r="D46" s="22">
        <f>VLOOKUP($A46,'[1]T3_data(t)'!$A:$N,4,FALSE)</f>
        <v>3614.77</v>
      </c>
      <c r="E46" s="22">
        <f>VLOOKUP($A46,'[1]T3_data(t)'!$A:$N,5,FALSE)</f>
        <v>3222.33</v>
      </c>
      <c r="F46" s="23">
        <f>VLOOKUP($A46,'[1]T3_data(t)'!$A:$N,6,FALSE)</f>
        <v>22007.51</v>
      </c>
      <c r="G46" s="24">
        <f>VLOOKUP($A46,'[1]T3_data(t)'!$A:$N,7,FALSE)</f>
        <v>38.11</v>
      </c>
      <c r="H46" s="24">
        <f>VLOOKUP($A46,'[1]T3_data(t)'!$A:$N,8,FALSE)</f>
        <v>57.69</v>
      </c>
      <c r="I46" s="24">
        <f>VLOOKUP($A46,'[1]T3_data(t)'!$A:$N,9,FALSE)</f>
        <v>60.95</v>
      </c>
      <c r="J46" s="24">
        <f>VLOOKUP($A46,'[1]T3_data(t)'!$A:$N,10,FALSE)</f>
        <v>69.06</v>
      </c>
      <c r="K46" s="24">
        <f>VLOOKUP($A46,'[1]T3_data(t)'!$A:$N,11,FALSE)</f>
        <v>8.18</v>
      </c>
      <c r="L46" s="24">
        <f>VLOOKUP($A46,'[1]T3_data(t)'!$A:$N,12,FALSE)</f>
        <v>12.62</v>
      </c>
      <c r="M46" s="24">
        <f>VLOOKUP($A46,'[1]T3_data(t)'!$A:$N,13,FALSE)</f>
        <v>11.27</v>
      </c>
      <c r="N46" s="24">
        <f>VLOOKUP($A46,'[1]T3_data(t)'!$A:$N,14,FALSE)</f>
        <v>11.26</v>
      </c>
      <c r="P46" s="21" t="str">
        <f t="shared" si="2"/>
        <v>38.1</v>
      </c>
      <c r="Q46" s="21" t="str">
        <f t="shared" si="2"/>
        <v>57.7</v>
      </c>
      <c r="R46" s="21" t="str">
        <f t="shared" si="2"/>
        <v>61.0</v>
      </c>
      <c r="S46" s="21" t="str">
        <f t="shared" si="2"/>
        <v>69.1</v>
      </c>
      <c r="T46" s="21" t="str">
        <f t="shared" si="20"/>
        <v>8.2</v>
      </c>
      <c r="U46" s="21" t="str">
        <f t="shared" si="20"/>
        <v>12.6</v>
      </c>
      <c r="V46" s="21" t="str">
        <f t="shared" si="20"/>
        <v>11.3</v>
      </c>
      <c r="W46" s="21" t="str">
        <f t="shared" si="20"/>
        <v>11.3</v>
      </c>
    </row>
    <row r="47" spans="1:28" ht="19.5" customHeight="1">
      <c r="A47" s="5" t="s">
        <v>35</v>
      </c>
      <c r="B47" s="22">
        <f>VLOOKUP($A47,'[1]T3_data(t)'!$A:$N,2,FALSE)</f>
        <v>10301.67</v>
      </c>
      <c r="C47" s="22">
        <f>VLOOKUP($A47,'[1]T3_data(t)'!$A:$N,3,FALSE)</f>
        <v>655.86</v>
      </c>
      <c r="D47" s="22">
        <f>VLOOKUP($A47,'[1]T3_data(t)'!$A:$N,4,FALSE)</f>
        <v>1190.8399999999999</v>
      </c>
      <c r="E47" s="22">
        <f>VLOOKUP($A47,'[1]T3_data(t)'!$A:$N,5,FALSE)</f>
        <v>753.91</v>
      </c>
      <c r="F47" s="23">
        <f>VLOOKUP($A47,'[1]T3_data(t)'!$A:$N,6,FALSE)</f>
        <v>6923.93</v>
      </c>
      <c r="G47" s="24">
        <f>VLOOKUP($A47,'[1]T3_data(t)'!$A:$N,7,FALSE)</f>
        <v>25.55</v>
      </c>
      <c r="H47" s="24">
        <f>VLOOKUP($A47,'[1]T3_data(t)'!$A:$N,8,FALSE)</f>
        <v>13.03</v>
      </c>
      <c r="I47" s="24">
        <f>VLOOKUP($A47,'[1]T3_data(t)'!$A:$N,9,FALSE)</f>
        <v>14.95</v>
      </c>
      <c r="J47" s="24">
        <f>VLOOKUP($A47,'[1]T3_data(t)'!$A:$N,10,FALSE)</f>
        <v>32.97</v>
      </c>
      <c r="K47" s="24">
        <f>VLOOKUP($A47,'[1]T3_data(t)'!$A:$N,11,FALSE)</f>
        <v>3.43</v>
      </c>
      <c r="L47" s="24">
        <f>VLOOKUP($A47,'[1]T3_data(t)'!$A:$N,12,FALSE)</f>
        <v>4.16</v>
      </c>
      <c r="M47" s="24">
        <f>VLOOKUP($A47,'[1]T3_data(t)'!$A:$N,13,FALSE)</f>
        <v>2.64</v>
      </c>
      <c r="N47" s="24">
        <f>VLOOKUP($A47,'[1]T3_data(t)'!$A:$N,14,FALSE)</f>
        <v>3.54</v>
      </c>
      <c r="P47" s="21" t="str">
        <f t="shared" si="2"/>
        <v>25.6</v>
      </c>
      <c r="Q47" s="21" t="str">
        <f t="shared" si="2"/>
        <v>13.0</v>
      </c>
      <c r="R47" s="21" t="str">
        <f t="shared" si="2"/>
        <v>15.0</v>
      </c>
      <c r="S47" s="21" t="str">
        <f t="shared" si="2"/>
        <v>33.0</v>
      </c>
      <c r="T47" s="21" t="str">
        <f t="shared" si="20"/>
        <v>3.4</v>
      </c>
      <c r="U47" s="21" t="str">
        <f t="shared" si="20"/>
        <v>4.2</v>
      </c>
      <c r="V47" s="21" t="str">
        <f t="shared" si="20"/>
        <v>2.6</v>
      </c>
      <c r="W47" s="21" t="str">
        <f t="shared" si="20"/>
        <v>3.5</v>
      </c>
    </row>
    <row r="48" spans="1:28" ht="19.5" customHeight="1">
      <c r="A48" s="5" t="s">
        <v>36</v>
      </c>
      <c r="B48" s="22">
        <f>VLOOKUP($A48,'[1]T3_data(t)'!$A:$N,2,FALSE)</f>
        <v>8687.48</v>
      </c>
      <c r="C48" s="22">
        <f>VLOOKUP($A48,'[1]T3_data(t)'!$A:$N,3,FALSE)</f>
        <v>690.49</v>
      </c>
      <c r="D48" s="22">
        <f>VLOOKUP($A48,'[1]T3_data(t)'!$A:$N,4,FALSE)</f>
        <v>1002.6</v>
      </c>
      <c r="E48" s="22">
        <f>VLOOKUP($A48,'[1]T3_data(t)'!$A:$N,5,FALSE)</f>
        <v>1069.5899999999999</v>
      </c>
      <c r="F48" s="23">
        <f>VLOOKUP($A48,'[1]T3_data(t)'!$A:$N,6,FALSE)</f>
        <v>6542.99</v>
      </c>
      <c r="G48" s="24">
        <f>VLOOKUP($A48,'[1]T3_data(t)'!$A:$N,7,FALSE)</f>
        <v>-10.45</v>
      </c>
      <c r="H48" s="24">
        <f>VLOOKUP($A48,'[1]T3_data(t)'!$A:$N,8,FALSE)</f>
        <v>46.17</v>
      </c>
      <c r="I48" s="24">
        <f>VLOOKUP($A48,'[1]T3_data(t)'!$A:$N,9,FALSE)</f>
        <v>54.9</v>
      </c>
      <c r="J48" s="24">
        <f>VLOOKUP($A48,'[1]T3_data(t)'!$A:$N,10,FALSE)</f>
        <v>36.57</v>
      </c>
      <c r="K48" s="24">
        <f>VLOOKUP($A48,'[1]T3_data(t)'!$A:$N,11,FALSE)</f>
        <v>2.89</v>
      </c>
      <c r="L48" s="24">
        <f>VLOOKUP($A48,'[1]T3_data(t)'!$A:$N,12,FALSE)</f>
        <v>3.5</v>
      </c>
      <c r="M48" s="24">
        <f>VLOOKUP($A48,'[1]T3_data(t)'!$A:$N,13,FALSE)</f>
        <v>3.74</v>
      </c>
      <c r="N48" s="24">
        <f>VLOOKUP($A48,'[1]T3_data(t)'!$A:$N,14,FALSE)</f>
        <v>3.35</v>
      </c>
      <c r="P48" s="21" t="str">
        <f t="shared" si="2"/>
        <v>-10.5</v>
      </c>
      <c r="Q48" s="21" t="str">
        <f t="shared" si="2"/>
        <v>46.2</v>
      </c>
      <c r="R48" s="21" t="str">
        <f t="shared" si="2"/>
        <v>54.9</v>
      </c>
      <c r="S48" s="21" t="str">
        <f t="shared" si="2"/>
        <v>36.6</v>
      </c>
      <c r="T48" s="21" t="str">
        <f t="shared" si="20"/>
        <v>2.9</v>
      </c>
      <c r="U48" s="21" t="str">
        <f t="shared" si="20"/>
        <v>3.5</v>
      </c>
      <c r="V48" s="21" t="str">
        <f t="shared" si="20"/>
        <v>3.7</v>
      </c>
      <c r="W48" s="21" t="str">
        <f t="shared" si="20"/>
        <v>3.4</v>
      </c>
    </row>
    <row r="49" spans="1:23" ht="19.5" customHeight="1">
      <c r="A49" s="5" t="s">
        <v>37</v>
      </c>
      <c r="B49" s="22">
        <f>VLOOKUP($A49,'[1]T3_data(t)'!$A:$N,2,FALSE)</f>
        <v>3708.36</v>
      </c>
      <c r="C49" s="22">
        <f>VLOOKUP($A49,'[1]T3_data(t)'!$A:$N,3,FALSE)</f>
        <v>370.78</v>
      </c>
      <c r="D49" s="22">
        <f>VLOOKUP($A49,'[1]T3_data(t)'!$A:$N,4,FALSE)</f>
        <v>185.1</v>
      </c>
      <c r="E49" s="22">
        <f>VLOOKUP($A49,'[1]T3_data(t)'!$A:$N,5,FALSE)</f>
        <v>207.56</v>
      </c>
      <c r="F49" s="23">
        <f>VLOOKUP($A49,'[1]T3_data(t)'!$A:$N,6,FALSE)</f>
        <v>1555.29</v>
      </c>
      <c r="G49" s="24">
        <f>VLOOKUP($A49,'[1]T3_data(t)'!$A:$N,7,FALSE)</f>
        <v>-29.22</v>
      </c>
      <c r="H49" s="24">
        <f>VLOOKUP($A49,'[1]T3_data(t)'!$A:$N,8,FALSE)</f>
        <v>-53.45</v>
      </c>
      <c r="I49" s="24">
        <f>VLOOKUP($A49,'[1]T3_data(t)'!$A:$N,9,FALSE)</f>
        <v>-44.02</v>
      </c>
      <c r="J49" s="24">
        <f>VLOOKUP($A49,'[1]T3_data(t)'!$A:$N,10,FALSE)</f>
        <v>-40.04</v>
      </c>
      <c r="K49" s="24">
        <f>VLOOKUP($A49,'[1]T3_data(t)'!$A:$N,11,FALSE)</f>
        <v>1.23</v>
      </c>
      <c r="L49" s="24">
        <f>VLOOKUP($A49,'[1]T3_data(t)'!$A:$N,12,FALSE)</f>
        <v>0.65</v>
      </c>
      <c r="M49" s="24">
        <f>VLOOKUP($A49,'[1]T3_data(t)'!$A:$N,13,FALSE)</f>
        <v>0.73</v>
      </c>
      <c r="N49" s="24">
        <f>VLOOKUP($A49,'[1]T3_data(t)'!$A:$N,14,FALSE)</f>
        <v>0.8</v>
      </c>
      <c r="P49" s="21" t="str">
        <f t="shared" si="2"/>
        <v>-29.2</v>
      </c>
      <c r="Q49" s="21" t="str">
        <f t="shared" si="2"/>
        <v>-53.5</v>
      </c>
      <c r="R49" s="21" t="str">
        <f t="shared" si="2"/>
        <v>-44.0</v>
      </c>
      <c r="S49" s="21" t="str">
        <f t="shared" si="2"/>
        <v>-40.0</v>
      </c>
      <c r="T49" s="21" t="str">
        <f t="shared" si="20"/>
        <v>1.2</v>
      </c>
      <c r="U49" s="21" t="str">
        <f t="shared" si="20"/>
        <v>0.7</v>
      </c>
      <c r="V49" s="21" t="str">
        <f t="shared" si="20"/>
        <v>0.7</v>
      </c>
      <c r="W49" s="21" t="str">
        <f t="shared" si="20"/>
        <v>0.8</v>
      </c>
    </row>
    <row r="50" spans="1:23" ht="19.5" customHeight="1">
      <c r="A50" s="5" t="s">
        <v>38</v>
      </c>
      <c r="B50" s="22">
        <f>VLOOKUP($A50,'[1]T3_data(t)'!$A:$N,2,FALSE)</f>
        <v>15934.8</v>
      </c>
      <c r="C50" s="22">
        <f>VLOOKUP($A50,'[1]T3_data(t)'!$A:$N,3,FALSE)</f>
        <v>1452.42</v>
      </c>
      <c r="D50" s="22">
        <f>VLOOKUP($A50,'[1]T3_data(t)'!$A:$N,4,FALSE)</f>
        <v>1568.03</v>
      </c>
      <c r="E50" s="22">
        <f>VLOOKUP($A50,'[1]T3_data(t)'!$A:$N,5,FALSE)</f>
        <v>1606.2</v>
      </c>
      <c r="F50" s="23">
        <f>VLOOKUP($A50,'[1]T3_data(t)'!$A:$N,6,FALSE)</f>
        <v>9669.61</v>
      </c>
      <c r="G50" s="24">
        <f>VLOOKUP($A50,'[1]T3_data(t)'!$A:$N,7,FALSE)</f>
        <v>17.88</v>
      </c>
      <c r="H50" s="24">
        <f>VLOOKUP($A50,'[1]T3_data(t)'!$A:$N,8,FALSE)</f>
        <v>12.34</v>
      </c>
      <c r="I50" s="24">
        <f>VLOOKUP($A50,'[1]T3_data(t)'!$A:$N,9,FALSE)</f>
        <v>10.59</v>
      </c>
      <c r="J50" s="24">
        <f>VLOOKUP($A50,'[1]T3_data(t)'!$A:$N,10,FALSE)</f>
        <v>8.06</v>
      </c>
      <c r="K50" s="24">
        <f>VLOOKUP($A50,'[1]T3_data(t)'!$A:$N,11,FALSE)</f>
        <v>5.3</v>
      </c>
      <c r="L50" s="24">
        <f>VLOOKUP($A50,'[1]T3_data(t)'!$A:$N,12,FALSE)</f>
        <v>5.47</v>
      </c>
      <c r="M50" s="24">
        <f>VLOOKUP($A50,'[1]T3_data(t)'!$A:$N,13,FALSE)</f>
        <v>5.62</v>
      </c>
      <c r="N50" s="24">
        <f>VLOOKUP($A50,'[1]T3_data(t)'!$A:$N,14,FALSE)</f>
        <v>4.95</v>
      </c>
      <c r="P50" s="21" t="str">
        <f t="shared" si="2"/>
        <v>17.9</v>
      </c>
      <c r="Q50" s="21" t="str">
        <f t="shared" si="2"/>
        <v>12.3</v>
      </c>
      <c r="R50" s="21" t="str">
        <f t="shared" si="2"/>
        <v>10.6</v>
      </c>
      <c r="S50" s="21" t="str">
        <f t="shared" si="2"/>
        <v>8.1</v>
      </c>
      <c r="T50" s="21" t="str">
        <f t="shared" si="20"/>
        <v>5.3</v>
      </c>
      <c r="U50" s="21" t="str">
        <f t="shared" si="20"/>
        <v>5.5</v>
      </c>
      <c r="V50" s="21" t="str">
        <f t="shared" si="20"/>
        <v>5.6</v>
      </c>
      <c r="W50" s="21" t="str">
        <f t="shared" si="20"/>
        <v>5.0</v>
      </c>
    </row>
    <row r="51" spans="1:23" ht="19.5" customHeight="1">
      <c r="A51" s="5" t="s">
        <v>39</v>
      </c>
      <c r="B51" s="22">
        <f>VLOOKUP($A51,'[1]T3_data(t)'!$A:$N,2,FALSE)</f>
        <v>29520.9</v>
      </c>
      <c r="C51" s="22">
        <f>VLOOKUP($A51,'[1]T3_data(t)'!$A:$N,3,FALSE)</f>
        <v>2466.2600000000002</v>
      </c>
      <c r="D51" s="22">
        <f>VLOOKUP($A51,'[1]T3_data(t)'!$A:$N,4,FALSE)</f>
        <v>2743.53</v>
      </c>
      <c r="E51" s="22">
        <f>VLOOKUP($A51,'[1]T3_data(t)'!$A:$N,5,FALSE)</f>
        <v>2710.9</v>
      </c>
      <c r="F51" s="23">
        <f>VLOOKUP($A51,'[1]T3_data(t)'!$A:$N,6,FALSE)</f>
        <v>19078.75</v>
      </c>
      <c r="G51" s="24">
        <f>VLOOKUP($A51,'[1]T3_data(t)'!$A:$N,7,FALSE)</f>
        <v>3.02</v>
      </c>
      <c r="H51" s="24">
        <f>VLOOKUP($A51,'[1]T3_data(t)'!$A:$N,8,FALSE)</f>
        <v>18.13</v>
      </c>
      <c r="I51" s="24">
        <f>VLOOKUP($A51,'[1]T3_data(t)'!$A:$N,9,FALSE)</f>
        <v>9.92</v>
      </c>
      <c r="J51" s="24">
        <f>VLOOKUP($A51,'[1]T3_data(t)'!$A:$N,10,FALSE)</f>
        <v>12.61</v>
      </c>
      <c r="K51" s="24">
        <f>VLOOKUP($A51,'[1]T3_data(t)'!$A:$N,11,FALSE)</f>
        <v>9.82</v>
      </c>
      <c r="L51" s="24">
        <f>VLOOKUP($A51,'[1]T3_data(t)'!$A:$N,12,FALSE)</f>
        <v>9.58</v>
      </c>
      <c r="M51" s="24">
        <f>VLOOKUP($A51,'[1]T3_data(t)'!$A:$N,13,FALSE)</f>
        <v>9.49</v>
      </c>
      <c r="N51" s="24">
        <f>VLOOKUP($A51,'[1]T3_data(t)'!$A:$N,14,FALSE)</f>
        <v>9.76</v>
      </c>
      <c r="P51" s="21" t="str">
        <f t="shared" si="2"/>
        <v>3.0</v>
      </c>
      <c r="Q51" s="21" t="str">
        <f t="shared" si="2"/>
        <v>18.1</v>
      </c>
      <c r="R51" s="21" t="str">
        <f t="shared" si="2"/>
        <v>9.9</v>
      </c>
      <c r="S51" s="21" t="str">
        <f t="shared" si="2"/>
        <v>12.6</v>
      </c>
      <c r="T51" s="21" t="str">
        <f t="shared" si="20"/>
        <v>9.8</v>
      </c>
      <c r="U51" s="21" t="str">
        <f t="shared" si="20"/>
        <v>9.6</v>
      </c>
      <c r="V51" s="21" t="str">
        <f t="shared" si="20"/>
        <v>9.5</v>
      </c>
      <c r="W51" s="21" t="str">
        <f t="shared" si="20"/>
        <v>9.8</v>
      </c>
    </row>
    <row r="52" spans="1:23" ht="19.5" customHeight="1">
      <c r="A52" s="5" t="s">
        <v>40</v>
      </c>
      <c r="B52" s="22">
        <f>VLOOKUP($A52,'[1]T3_data(t)'!$A:$N,2,FALSE)</f>
        <v>6888.19</v>
      </c>
      <c r="C52" s="22">
        <f>VLOOKUP($A52,'[1]T3_data(t)'!$A:$N,3,FALSE)</f>
        <v>531.54</v>
      </c>
      <c r="D52" s="22">
        <f>VLOOKUP($A52,'[1]T3_data(t)'!$A:$N,4,FALSE)</f>
        <v>548.87</v>
      </c>
      <c r="E52" s="22">
        <f>VLOOKUP($A52,'[1]T3_data(t)'!$A:$N,5,FALSE)</f>
        <v>567.83000000000004</v>
      </c>
      <c r="F52" s="23">
        <f>VLOOKUP($A52,'[1]T3_data(t)'!$A:$N,6,FALSE)</f>
        <v>4939.74</v>
      </c>
      <c r="G52" s="24">
        <f>VLOOKUP($A52,'[1]T3_data(t)'!$A:$N,7,FALSE)</f>
        <v>5.95</v>
      </c>
      <c r="H52" s="24">
        <f>VLOOKUP($A52,'[1]T3_data(t)'!$A:$N,8,FALSE)</f>
        <v>9.7100000000000009</v>
      </c>
      <c r="I52" s="24">
        <f>VLOOKUP($A52,'[1]T3_data(t)'!$A:$N,9,FALSE)</f>
        <v>6.83</v>
      </c>
      <c r="J52" s="24">
        <f>VLOOKUP($A52,'[1]T3_data(t)'!$A:$N,10,FALSE)</f>
        <v>16.3</v>
      </c>
      <c r="K52" s="24">
        <f>VLOOKUP($A52,'[1]T3_data(t)'!$A:$N,11,FALSE)</f>
        <v>2.29</v>
      </c>
      <c r="L52" s="24">
        <f>VLOOKUP($A52,'[1]T3_data(t)'!$A:$N,12,FALSE)</f>
        <v>1.92</v>
      </c>
      <c r="M52" s="24">
        <f>VLOOKUP($A52,'[1]T3_data(t)'!$A:$N,13,FALSE)</f>
        <v>1.99</v>
      </c>
      <c r="N52" s="24">
        <f>VLOOKUP($A52,'[1]T3_data(t)'!$A:$N,14,FALSE)</f>
        <v>2.5299999999999998</v>
      </c>
      <c r="P52" s="21" t="str">
        <f t="shared" si="2"/>
        <v>6.0</v>
      </c>
      <c r="Q52" s="21" t="str">
        <f t="shared" si="2"/>
        <v>9.7</v>
      </c>
      <c r="R52" s="21" t="str">
        <f t="shared" si="2"/>
        <v>6.8</v>
      </c>
      <c r="S52" s="21" t="str">
        <f t="shared" si="2"/>
        <v>16.3</v>
      </c>
      <c r="T52" s="21" t="str">
        <f t="shared" si="20"/>
        <v>2.3</v>
      </c>
      <c r="U52" s="21" t="str">
        <f t="shared" si="20"/>
        <v>1.9</v>
      </c>
      <c r="V52" s="21" t="str">
        <f t="shared" si="20"/>
        <v>2.0</v>
      </c>
      <c r="W52" s="21" t="str">
        <f t="shared" si="20"/>
        <v>2.5</v>
      </c>
    </row>
    <row r="53" spans="1:23" ht="19.5" customHeight="1">
      <c r="A53" s="5" t="s">
        <v>41</v>
      </c>
      <c r="B53" s="22">
        <f>VLOOKUP($A53,'[1]T3_data(t)'!$A:$N,2,FALSE)</f>
        <v>2905.3</v>
      </c>
      <c r="C53" s="22">
        <f>VLOOKUP($A53,'[1]T3_data(t)'!$A:$N,3,FALSE)</f>
        <v>266.81</v>
      </c>
      <c r="D53" s="22">
        <f>VLOOKUP($A53,'[1]T3_data(t)'!$A:$N,4,FALSE)</f>
        <v>194.13</v>
      </c>
      <c r="E53" s="22">
        <f>VLOOKUP($A53,'[1]T3_data(t)'!$A:$N,5,FALSE)</f>
        <v>219.6</v>
      </c>
      <c r="F53" s="23">
        <f>VLOOKUP($A53,'[1]T3_data(t)'!$A:$N,6,FALSE)</f>
        <v>1522.68</v>
      </c>
      <c r="G53" s="24">
        <f>VLOOKUP($A53,'[1]T3_data(t)'!$A:$N,7,FALSE)</f>
        <v>-5</v>
      </c>
      <c r="H53" s="24">
        <f>VLOOKUP($A53,'[1]T3_data(t)'!$A:$N,8,FALSE)</f>
        <v>-14.7</v>
      </c>
      <c r="I53" s="24">
        <f>VLOOKUP($A53,'[1]T3_data(t)'!$A:$N,9,FALSE)</f>
        <v>-17.690000000000001</v>
      </c>
      <c r="J53" s="24">
        <f>VLOOKUP($A53,'[1]T3_data(t)'!$A:$N,10,FALSE)</f>
        <v>-8.19</v>
      </c>
      <c r="K53" s="24">
        <f>VLOOKUP($A53,'[1]T3_data(t)'!$A:$N,11,FALSE)</f>
        <v>0.97</v>
      </c>
      <c r="L53" s="24">
        <f>VLOOKUP($A53,'[1]T3_data(t)'!$A:$N,12,FALSE)</f>
        <v>0.68</v>
      </c>
      <c r="M53" s="24">
        <f>VLOOKUP($A53,'[1]T3_data(t)'!$A:$N,13,FALSE)</f>
        <v>0.77</v>
      </c>
      <c r="N53" s="24">
        <f>VLOOKUP($A53,'[1]T3_data(t)'!$A:$N,14,FALSE)</f>
        <v>0.78</v>
      </c>
      <c r="P53" s="21" t="str">
        <f t="shared" si="2"/>
        <v>-5.0</v>
      </c>
      <c r="Q53" s="21" t="str">
        <f t="shared" si="2"/>
        <v>-14.7</v>
      </c>
      <c r="R53" s="21" t="str">
        <f t="shared" si="2"/>
        <v>-17.7</v>
      </c>
      <c r="S53" s="21" t="str">
        <f t="shared" si="2"/>
        <v>-8.2</v>
      </c>
      <c r="T53" s="21" t="str">
        <f t="shared" si="20"/>
        <v>1.0</v>
      </c>
      <c r="U53" s="21" t="str">
        <f t="shared" si="20"/>
        <v>0.7</v>
      </c>
      <c r="V53" s="21" t="str">
        <f t="shared" si="20"/>
        <v>0.8</v>
      </c>
      <c r="W53" s="21" t="str">
        <f t="shared" si="20"/>
        <v>0.8</v>
      </c>
    </row>
    <row r="54" spans="1:23" ht="19.5" customHeight="1">
      <c r="A54" s="5" t="s">
        <v>42</v>
      </c>
      <c r="B54" s="22">
        <f>VLOOKUP($A54,'[1]T3_data(t)'!$A:$N,2,FALSE)</f>
        <v>2169.59</v>
      </c>
      <c r="C54" s="22">
        <f>VLOOKUP($A54,'[1]T3_data(t)'!$A:$N,3,FALSE)</f>
        <v>187.94</v>
      </c>
      <c r="D54" s="22">
        <f>VLOOKUP($A54,'[1]T3_data(t)'!$A:$N,4,FALSE)</f>
        <v>199.5</v>
      </c>
      <c r="E54" s="22">
        <f>VLOOKUP($A54,'[1]T3_data(t)'!$A:$N,5,FALSE)</f>
        <v>218.62</v>
      </c>
      <c r="F54" s="23">
        <f>VLOOKUP($A54,'[1]T3_data(t)'!$A:$N,6,FALSE)</f>
        <v>1361.23</v>
      </c>
      <c r="G54" s="24">
        <f>VLOOKUP($A54,'[1]T3_data(t)'!$A:$N,7,FALSE)</f>
        <v>4.82</v>
      </c>
      <c r="H54" s="24">
        <f>VLOOKUP($A54,'[1]T3_data(t)'!$A:$N,8,FALSE)</f>
        <v>27.9</v>
      </c>
      <c r="I54" s="24">
        <f>VLOOKUP($A54,'[1]T3_data(t)'!$A:$N,9,FALSE)</f>
        <v>16.32</v>
      </c>
      <c r="J54" s="24">
        <f>VLOOKUP($A54,'[1]T3_data(t)'!$A:$N,10,FALSE)</f>
        <v>7.32</v>
      </c>
      <c r="K54" s="24">
        <f>VLOOKUP($A54,'[1]T3_data(t)'!$A:$N,11,FALSE)</f>
        <v>0.72</v>
      </c>
      <c r="L54" s="24">
        <f>VLOOKUP($A54,'[1]T3_data(t)'!$A:$N,12,FALSE)</f>
        <v>0.7</v>
      </c>
      <c r="M54" s="24">
        <f>VLOOKUP($A54,'[1]T3_data(t)'!$A:$N,13,FALSE)</f>
        <v>0.76</v>
      </c>
      <c r="N54" s="24">
        <f>VLOOKUP($A54,'[1]T3_data(t)'!$A:$N,14,FALSE)</f>
        <v>0.7</v>
      </c>
      <c r="P54" s="21" t="str">
        <f t="shared" si="2"/>
        <v>4.8</v>
      </c>
      <c r="Q54" s="21" t="str">
        <f t="shared" si="2"/>
        <v>27.9</v>
      </c>
      <c r="R54" s="21" t="str">
        <f t="shared" si="2"/>
        <v>16.3</v>
      </c>
      <c r="S54" s="21" t="str">
        <f t="shared" si="2"/>
        <v>7.3</v>
      </c>
      <c r="T54" s="21" t="str">
        <f t="shared" si="20"/>
        <v>0.7</v>
      </c>
      <c r="U54" s="21" t="str">
        <f t="shared" si="20"/>
        <v>0.7</v>
      </c>
      <c r="V54" s="21" t="str">
        <f t="shared" si="20"/>
        <v>0.8</v>
      </c>
      <c r="W54" s="21" t="str">
        <f t="shared" si="20"/>
        <v>0.7</v>
      </c>
    </row>
    <row r="55" spans="1:23" ht="19.5" customHeight="1">
      <c r="A55" s="5" t="s">
        <v>43</v>
      </c>
      <c r="B55" s="22">
        <f>VLOOKUP($A55,'[1]T3_data(t)'!$A:$N,2,FALSE)</f>
        <v>3215.03</v>
      </c>
      <c r="C55" s="22">
        <f>VLOOKUP($A55,'[1]T3_data(t)'!$A:$N,3,FALSE)</f>
        <v>259.63</v>
      </c>
      <c r="D55" s="22">
        <f>VLOOKUP($A55,'[1]T3_data(t)'!$A:$N,4,FALSE)</f>
        <v>342.39</v>
      </c>
      <c r="E55" s="22">
        <f>VLOOKUP($A55,'[1]T3_data(t)'!$A:$N,5,FALSE)</f>
        <v>319.74</v>
      </c>
      <c r="F55" s="23">
        <f>VLOOKUP($A55,'[1]T3_data(t)'!$A:$N,6,FALSE)</f>
        <v>2222.1799999999998</v>
      </c>
      <c r="G55" s="24">
        <f>VLOOKUP($A55,'[1]T3_data(t)'!$A:$N,7,FALSE)</f>
        <v>19.350000000000001</v>
      </c>
      <c r="H55" s="24">
        <f>VLOOKUP($A55,'[1]T3_data(t)'!$A:$N,8,FALSE)</f>
        <v>24.95</v>
      </c>
      <c r="I55" s="24">
        <f>VLOOKUP($A55,'[1]T3_data(t)'!$A:$N,9,FALSE)</f>
        <v>23.15</v>
      </c>
      <c r="J55" s="24">
        <f>VLOOKUP($A55,'[1]T3_data(t)'!$A:$N,10,FALSE)</f>
        <v>27.87</v>
      </c>
      <c r="K55" s="24">
        <f>VLOOKUP($A55,'[1]T3_data(t)'!$A:$N,11,FALSE)</f>
        <v>1.07</v>
      </c>
      <c r="L55" s="24">
        <f>VLOOKUP($A55,'[1]T3_data(t)'!$A:$N,12,FALSE)</f>
        <v>1.2</v>
      </c>
      <c r="M55" s="24">
        <f>VLOOKUP($A55,'[1]T3_data(t)'!$A:$N,13,FALSE)</f>
        <v>1.1200000000000001</v>
      </c>
      <c r="N55" s="24">
        <f>VLOOKUP($A55,'[1]T3_data(t)'!$A:$N,14,FALSE)</f>
        <v>1.1399999999999999</v>
      </c>
      <c r="P55" s="21" t="str">
        <f t="shared" si="2"/>
        <v>19.4</v>
      </c>
      <c r="Q55" s="21" t="str">
        <f t="shared" si="2"/>
        <v>25.0</v>
      </c>
      <c r="R55" s="21" t="str">
        <f t="shared" si="2"/>
        <v>23.2</v>
      </c>
      <c r="S55" s="21" t="str">
        <f t="shared" si="2"/>
        <v>27.9</v>
      </c>
      <c r="T55" s="21" t="str">
        <f t="shared" si="20"/>
        <v>1.1</v>
      </c>
      <c r="U55" s="21" t="str">
        <f t="shared" si="20"/>
        <v>1.2</v>
      </c>
      <c r="V55" s="21" t="str">
        <f t="shared" si="20"/>
        <v>1.1</v>
      </c>
      <c r="W55" s="21" t="str">
        <f t="shared" si="20"/>
        <v>1.1</v>
      </c>
    </row>
    <row r="56" spans="1:23" ht="19.5" customHeight="1">
      <c r="A56" s="5" t="s">
        <v>44</v>
      </c>
      <c r="B56" s="22">
        <f>VLOOKUP($A56,'[1]T3_data(t)'!$A:$N,2,FALSE)</f>
        <v>18429.099999999999</v>
      </c>
      <c r="C56" s="22">
        <f>VLOOKUP($A56,'[1]T3_data(t)'!$A:$N,3,FALSE)</f>
        <v>1728.85</v>
      </c>
      <c r="D56" s="22">
        <f>VLOOKUP($A56,'[1]T3_data(t)'!$A:$N,4,FALSE)</f>
        <v>1906.95</v>
      </c>
      <c r="E56" s="22">
        <f>VLOOKUP($A56,'[1]T3_data(t)'!$A:$N,5,FALSE)</f>
        <v>1785.38</v>
      </c>
      <c r="F56" s="23">
        <f>VLOOKUP($A56,'[1]T3_data(t)'!$A:$N,6,FALSE)</f>
        <v>15964.43</v>
      </c>
      <c r="G56" s="24">
        <f>VLOOKUP($A56,'[1]T3_data(t)'!$A:$N,7,FALSE)</f>
        <v>24.63</v>
      </c>
      <c r="H56" s="24">
        <f>VLOOKUP($A56,'[1]T3_data(t)'!$A:$N,8,FALSE)</f>
        <v>52.89</v>
      </c>
      <c r="I56" s="24">
        <f>VLOOKUP($A56,'[1]T3_data(t)'!$A:$N,9,FALSE)</f>
        <v>3.27</v>
      </c>
      <c r="J56" s="24">
        <f>VLOOKUP($A56,'[1]T3_data(t)'!$A:$N,10,FALSE)</f>
        <v>71.66</v>
      </c>
      <c r="K56" s="24">
        <f>VLOOKUP($A56,'[1]T3_data(t)'!$A:$N,11,FALSE)</f>
        <v>6.13</v>
      </c>
      <c r="L56" s="24">
        <f>VLOOKUP($A56,'[1]T3_data(t)'!$A:$N,12,FALSE)</f>
        <v>6.66</v>
      </c>
      <c r="M56" s="24">
        <f>VLOOKUP($A56,'[1]T3_data(t)'!$A:$N,13,FALSE)</f>
        <v>6.25</v>
      </c>
      <c r="N56" s="24">
        <f>VLOOKUP($A56,'[1]T3_data(t)'!$A:$N,14,FALSE)</f>
        <v>8.17</v>
      </c>
      <c r="P56" s="21" t="str">
        <f t="shared" si="2"/>
        <v>24.6</v>
      </c>
      <c r="Q56" s="21" t="str">
        <f t="shared" si="2"/>
        <v>52.9</v>
      </c>
      <c r="R56" s="21" t="str">
        <f t="shared" si="2"/>
        <v>3.3</v>
      </c>
      <c r="S56" s="21" t="str">
        <f t="shared" si="2"/>
        <v>71.7</v>
      </c>
      <c r="T56" s="21" t="str">
        <f t="shared" si="20"/>
        <v>6.1</v>
      </c>
      <c r="U56" s="21" t="str">
        <f t="shared" si="20"/>
        <v>6.7</v>
      </c>
      <c r="V56" s="21" t="str">
        <f t="shared" si="20"/>
        <v>6.3</v>
      </c>
      <c r="W56" s="21" t="str">
        <f t="shared" si="20"/>
        <v>8.2</v>
      </c>
    </row>
    <row r="57" spans="1:23" ht="19.5" customHeight="1">
      <c r="A57" s="5" t="s">
        <v>45</v>
      </c>
      <c r="B57" s="22">
        <f>VLOOKUP($A57,'[1]T3_data(t)'!$A:$N,2,FALSE)</f>
        <v>8757.92</v>
      </c>
      <c r="C57" s="22">
        <f>VLOOKUP($A57,'[1]T3_data(t)'!$A:$N,3,FALSE)</f>
        <v>1180.99</v>
      </c>
      <c r="D57" s="22">
        <f>VLOOKUP($A57,'[1]T3_data(t)'!$A:$N,4,FALSE)</f>
        <v>1145.26</v>
      </c>
      <c r="E57" s="22">
        <f>VLOOKUP($A57,'[1]T3_data(t)'!$A:$N,5,FALSE)</f>
        <v>1008</v>
      </c>
      <c r="F57" s="23">
        <f>VLOOKUP($A57,'[1]T3_data(t)'!$A:$N,6,FALSE)</f>
        <v>7622.16</v>
      </c>
      <c r="G57" s="24">
        <f>VLOOKUP($A57,'[1]T3_data(t)'!$A:$N,7,FALSE)</f>
        <v>46.48</v>
      </c>
      <c r="H57" s="24">
        <f>VLOOKUP($A57,'[1]T3_data(t)'!$A:$N,8,FALSE)</f>
        <v>110.22</v>
      </c>
      <c r="I57" s="24">
        <f>VLOOKUP($A57,'[1]T3_data(t)'!$A:$N,9,FALSE)</f>
        <v>-14.65</v>
      </c>
      <c r="J57" s="24">
        <f>VLOOKUP($A57,'[1]T3_data(t)'!$A:$N,10,FALSE)</f>
        <v>81.56</v>
      </c>
      <c r="K57" s="24">
        <f>VLOOKUP($A57,'[1]T3_data(t)'!$A:$N,11,FALSE)</f>
        <v>2.91</v>
      </c>
      <c r="L57" s="24">
        <f>VLOOKUP($A57,'[1]T3_data(t)'!$A:$N,12,FALSE)</f>
        <v>4</v>
      </c>
      <c r="M57" s="24">
        <f>VLOOKUP($A57,'[1]T3_data(t)'!$A:$N,13,FALSE)</f>
        <v>3.53</v>
      </c>
      <c r="N57" s="24">
        <f>VLOOKUP($A57,'[1]T3_data(t)'!$A:$N,14,FALSE)</f>
        <v>3.9</v>
      </c>
      <c r="P57" s="21" t="str">
        <f t="shared" si="2"/>
        <v>46.5</v>
      </c>
      <c r="Q57" s="21" t="str">
        <f t="shared" si="2"/>
        <v>110.2</v>
      </c>
      <c r="R57" s="21" t="str">
        <f t="shared" si="2"/>
        <v>-14.7</v>
      </c>
      <c r="S57" s="21" t="str">
        <f t="shared" si="2"/>
        <v>81.6</v>
      </c>
      <c r="T57" s="21" t="str">
        <f t="shared" si="20"/>
        <v>2.9</v>
      </c>
      <c r="U57" s="21" t="str">
        <f t="shared" si="20"/>
        <v>4.0</v>
      </c>
      <c r="V57" s="21" t="str">
        <f t="shared" si="20"/>
        <v>3.5</v>
      </c>
      <c r="W57" s="21" t="str">
        <f t="shared" si="20"/>
        <v>3.9</v>
      </c>
    </row>
    <row r="58" spans="1:23" ht="19.5" customHeight="1">
      <c r="A58" s="5" t="s">
        <v>46</v>
      </c>
      <c r="B58" s="22">
        <f>VLOOKUP($A58,'[1]T3_data(t)'!$A:$N,2,FALSE)</f>
        <v>9671.18</v>
      </c>
      <c r="C58" s="22">
        <f>VLOOKUP($A58,'[1]T3_data(t)'!$A:$N,3,FALSE)</f>
        <v>547.86</v>
      </c>
      <c r="D58" s="22">
        <f>VLOOKUP($A58,'[1]T3_data(t)'!$A:$N,4,FALSE)</f>
        <v>761.69</v>
      </c>
      <c r="E58" s="22">
        <f>VLOOKUP($A58,'[1]T3_data(t)'!$A:$N,5,FALSE)</f>
        <v>777.38</v>
      </c>
      <c r="F58" s="23">
        <f>VLOOKUP($A58,'[1]T3_data(t)'!$A:$N,6,FALSE)</f>
        <v>8342.27</v>
      </c>
      <c r="G58" s="24">
        <f>VLOOKUP($A58,'[1]T3_data(t)'!$A:$N,7,FALSE)</f>
        <v>9.8000000000000007</v>
      </c>
      <c r="H58" s="24">
        <f>VLOOKUP($A58,'[1]T3_data(t)'!$A:$N,8,FALSE)</f>
        <v>8.43</v>
      </c>
      <c r="I58" s="24">
        <f>VLOOKUP($A58,'[1]T3_data(t)'!$A:$N,9,FALSE)</f>
        <v>41.89</v>
      </c>
      <c r="J58" s="24">
        <f>VLOOKUP($A58,'[1]T3_data(t)'!$A:$N,10,FALSE)</f>
        <v>63.51</v>
      </c>
      <c r="K58" s="24">
        <f>VLOOKUP($A58,'[1]T3_data(t)'!$A:$N,11,FALSE)</f>
        <v>3.22</v>
      </c>
      <c r="L58" s="24">
        <f>VLOOKUP($A58,'[1]T3_data(t)'!$A:$N,12,FALSE)</f>
        <v>2.66</v>
      </c>
      <c r="M58" s="24">
        <f>VLOOKUP($A58,'[1]T3_data(t)'!$A:$N,13,FALSE)</f>
        <v>2.72</v>
      </c>
      <c r="N58" s="24">
        <f>VLOOKUP($A58,'[1]T3_data(t)'!$A:$N,14,FALSE)</f>
        <v>4.2699999999999996</v>
      </c>
      <c r="P58" s="21" t="str">
        <f t="shared" si="2"/>
        <v>9.8</v>
      </c>
      <c r="Q58" s="21" t="str">
        <f t="shared" si="2"/>
        <v>8.4</v>
      </c>
      <c r="R58" s="21" t="str">
        <f t="shared" si="2"/>
        <v>41.9</v>
      </c>
      <c r="S58" s="21" t="str">
        <f t="shared" si="2"/>
        <v>63.5</v>
      </c>
      <c r="T58" s="21" t="str">
        <f t="shared" si="20"/>
        <v>3.2</v>
      </c>
      <c r="U58" s="21" t="str">
        <f t="shared" si="20"/>
        <v>2.7</v>
      </c>
      <c r="V58" s="21" t="str">
        <f t="shared" si="20"/>
        <v>2.7</v>
      </c>
      <c r="W58" s="21" t="str">
        <f t="shared" si="20"/>
        <v>4.3</v>
      </c>
    </row>
    <row r="59" spans="1:23" ht="19.5" customHeight="1">
      <c r="A59" s="5" t="s">
        <v>47</v>
      </c>
      <c r="B59" s="22">
        <f>VLOOKUP($A59,'[1]T3_data(t)'!$A:$N,2,FALSE)</f>
        <v>13295.75</v>
      </c>
      <c r="C59" s="22">
        <f>VLOOKUP($A59,'[1]T3_data(t)'!$A:$N,3,FALSE)</f>
        <v>1172.96</v>
      </c>
      <c r="D59" s="22">
        <f>VLOOKUP($A59,'[1]T3_data(t)'!$A:$N,4,FALSE)</f>
        <v>1185.8800000000001</v>
      </c>
      <c r="E59" s="22">
        <f>VLOOKUP($A59,'[1]T3_data(t)'!$A:$N,5,FALSE)</f>
        <v>1229.98</v>
      </c>
      <c r="F59" s="23">
        <f>VLOOKUP($A59,'[1]T3_data(t)'!$A:$N,6,FALSE)</f>
        <v>7995.47</v>
      </c>
      <c r="G59" s="24">
        <f>VLOOKUP($A59,'[1]T3_data(t)'!$A:$N,7,FALSE)</f>
        <v>2</v>
      </c>
      <c r="H59" s="24">
        <f>VLOOKUP($A59,'[1]T3_data(t)'!$A:$N,8,FALSE)</f>
        <v>11.72</v>
      </c>
      <c r="I59" s="24">
        <f>VLOOKUP($A59,'[1]T3_data(t)'!$A:$N,9,FALSE)</f>
        <v>4.8600000000000003</v>
      </c>
      <c r="J59" s="24">
        <f>VLOOKUP($A59,'[1]T3_data(t)'!$A:$N,10,FALSE)</f>
        <v>5.2</v>
      </c>
      <c r="K59" s="24">
        <f>VLOOKUP($A59,'[1]T3_data(t)'!$A:$N,11,FALSE)</f>
        <v>4.42</v>
      </c>
      <c r="L59" s="24">
        <f>VLOOKUP($A59,'[1]T3_data(t)'!$A:$N,12,FALSE)</f>
        <v>4.1399999999999997</v>
      </c>
      <c r="M59" s="24">
        <f>VLOOKUP($A59,'[1]T3_data(t)'!$A:$N,13,FALSE)</f>
        <v>4.3</v>
      </c>
      <c r="N59" s="24">
        <f>VLOOKUP($A59,'[1]T3_data(t)'!$A:$N,14,FALSE)</f>
        <v>4.09</v>
      </c>
      <c r="P59" s="21" t="str">
        <f t="shared" si="2"/>
        <v>2.0</v>
      </c>
      <c r="Q59" s="21" t="str">
        <f t="shared" si="2"/>
        <v>11.7</v>
      </c>
      <c r="R59" s="21" t="str">
        <f t="shared" si="2"/>
        <v>4.9</v>
      </c>
      <c r="S59" s="21" t="str">
        <f t="shared" si="2"/>
        <v>5.2</v>
      </c>
      <c r="T59" s="21" t="str">
        <f t="shared" si="20"/>
        <v>4.4</v>
      </c>
      <c r="U59" s="21" t="str">
        <f t="shared" si="20"/>
        <v>4.1</v>
      </c>
      <c r="V59" s="21" t="str">
        <f t="shared" si="20"/>
        <v>4.3</v>
      </c>
      <c r="W59" s="21" t="str">
        <f t="shared" si="20"/>
        <v>4.1</v>
      </c>
    </row>
    <row r="60" spans="1:23" ht="19.5" customHeight="1">
      <c r="A60" s="5" t="s">
        <v>48</v>
      </c>
      <c r="B60" s="22">
        <f>VLOOKUP($A60,'[1]T3_data(t)'!$A:$N,2,FALSE)</f>
        <v>8789.4699999999993</v>
      </c>
      <c r="C60" s="22">
        <f>VLOOKUP($A60,'[1]T3_data(t)'!$A:$N,3,FALSE)</f>
        <v>783.2</v>
      </c>
      <c r="D60" s="22">
        <f>VLOOKUP($A60,'[1]T3_data(t)'!$A:$N,4,FALSE)</f>
        <v>724.64</v>
      </c>
      <c r="E60" s="22">
        <f>VLOOKUP($A60,'[1]T3_data(t)'!$A:$N,5,FALSE)</f>
        <v>727.82</v>
      </c>
      <c r="F60" s="23">
        <f>VLOOKUP($A60,'[1]T3_data(t)'!$A:$N,6,FALSE)</f>
        <v>5060.84</v>
      </c>
      <c r="G60" s="24">
        <f>VLOOKUP($A60,'[1]T3_data(t)'!$A:$N,7,FALSE)</f>
        <v>-0.99</v>
      </c>
      <c r="H60" s="24">
        <f>VLOOKUP($A60,'[1]T3_data(t)'!$A:$N,8,FALSE)</f>
        <v>0.75</v>
      </c>
      <c r="I60" s="24">
        <f>VLOOKUP($A60,'[1]T3_data(t)'!$A:$N,9,FALSE)</f>
        <v>-7.07</v>
      </c>
      <c r="J60" s="24">
        <f>VLOOKUP($A60,'[1]T3_data(t)'!$A:$N,10,FALSE)</f>
        <v>-0.66</v>
      </c>
      <c r="K60" s="24">
        <f>VLOOKUP($A60,'[1]T3_data(t)'!$A:$N,11,FALSE)</f>
        <v>2.92</v>
      </c>
      <c r="L60" s="24">
        <f>VLOOKUP($A60,'[1]T3_data(t)'!$A:$N,12,FALSE)</f>
        <v>2.5299999999999998</v>
      </c>
      <c r="M60" s="24">
        <f>VLOOKUP($A60,'[1]T3_data(t)'!$A:$N,13,FALSE)</f>
        <v>2.5499999999999998</v>
      </c>
      <c r="N60" s="24">
        <f>VLOOKUP($A60,'[1]T3_data(t)'!$A:$N,14,FALSE)</f>
        <v>2.59</v>
      </c>
      <c r="P60" s="21" t="str">
        <f t="shared" si="2"/>
        <v>-1.0</v>
      </c>
      <c r="Q60" s="21" t="str">
        <f t="shared" si="2"/>
        <v>0.8</v>
      </c>
      <c r="R60" s="21" t="str">
        <f t="shared" si="2"/>
        <v>-7.1</v>
      </c>
      <c r="S60" s="21" t="str">
        <f t="shared" si="2"/>
        <v>-0.7</v>
      </c>
      <c r="T60" s="21" t="str">
        <f t="shared" si="20"/>
        <v>2.9</v>
      </c>
      <c r="U60" s="21" t="str">
        <f t="shared" si="20"/>
        <v>2.5</v>
      </c>
      <c r="V60" s="21" t="str">
        <f t="shared" si="20"/>
        <v>2.6</v>
      </c>
      <c r="W60" s="21" t="str">
        <f t="shared" si="20"/>
        <v>2.6</v>
      </c>
    </row>
    <row r="61" spans="1:23" ht="19.5" customHeight="1">
      <c r="A61" s="5" t="s">
        <v>49</v>
      </c>
      <c r="B61" s="22">
        <f>VLOOKUP($A61,'[1]T3_data(t)'!$A:$N,2,FALSE)</f>
        <v>11447.29</v>
      </c>
      <c r="C61" s="22">
        <f>VLOOKUP($A61,'[1]T3_data(t)'!$A:$N,3,FALSE)</f>
        <v>998.46</v>
      </c>
      <c r="D61" s="22">
        <f>VLOOKUP($A61,'[1]T3_data(t)'!$A:$N,4,FALSE)</f>
        <v>1039.7</v>
      </c>
      <c r="E61" s="22">
        <f>VLOOKUP($A61,'[1]T3_data(t)'!$A:$N,5,FALSE)</f>
        <v>1036.78</v>
      </c>
      <c r="F61" s="23">
        <f>VLOOKUP($A61,'[1]T3_data(t)'!$A:$N,6,FALSE)</f>
        <v>7204.05</v>
      </c>
      <c r="G61" s="24">
        <f>VLOOKUP($A61,'[1]T3_data(t)'!$A:$N,7,FALSE)</f>
        <v>3.25</v>
      </c>
      <c r="H61" s="24">
        <f>VLOOKUP($A61,'[1]T3_data(t)'!$A:$N,8,FALSE)</f>
        <v>18.7</v>
      </c>
      <c r="I61" s="24">
        <f>VLOOKUP($A61,'[1]T3_data(t)'!$A:$N,9,FALSE)</f>
        <v>3.84</v>
      </c>
      <c r="J61" s="24">
        <f>VLOOKUP($A61,'[1]T3_data(t)'!$A:$N,10,FALSE)</f>
        <v>7.87</v>
      </c>
      <c r="K61" s="24">
        <f>VLOOKUP($A61,'[1]T3_data(t)'!$A:$N,11,FALSE)</f>
        <v>3.81</v>
      </c>
      <c r="L61" s="24">
        <f>VLOOKUP($A61,'[1]T3_data(t)'!$A:$N,12,FALSE)</f>
        <v>3.63</v>
      </c>
      <c r="M61" s="24">
        <f>VLOOKUP($A61,'[1]T3_data(t)'!$A:$N,13,FALSE)</f>
        <v>3.63</v>
      </c>
      <c r="N61" s="24">
        <f>VLOOKUP($A61,'[1]T3_data(t)'!$A:$N,14,FALSE)</f>
        <v>3.69</v>
      </c>
      <c r="P61" s="21" t="str">
        <f t="shared" si="2"/>
        <v>3.3</v>
      </c>
      <c r="Q61" s="21" t="str">
        <f t="shared" si="2"/>
        <v>18.7</v>
      </c>
      <c r="R61" s="21" t="str">
        <f t="shared" si="2"/>
        <v>3.8</v>
      </c>
      <c r="S61" s="21" t="str">
        <f t="shared" si="2"/>
        <v>7.9</v>
      </c>
      <c r="T61" s="21" t="str">
        <f t="shared" si="20"/>
        <v>3.8</v>
      </c>
      <c r="U61" s="21" t="str">
        <f t="shared" si="20"/>
        <v>3.6</v>
      </c>
      <c r="V61" s="21" t="str">
        <f t="shared" si="20"/>
        <v>3.6</v>
      </c>
      <c r="W61" s="21" t="str">
        <f t="shared" si="20"/>
        <v>3.7</v>
      </c>
    </row>
    <row r="62" spans="1:23" ht="19.5" customHeight="1">
      <c r="A62" s="5" t="s">
        <v>50</v>
      </c>
      <c r="B62" s="22">
        <f>VLOOKUP($A62,'[1]T3_data(t)'!$A:$N,2,FALSE)</f>
        <v>6628.41</v>
      </c>
      <c r="C62" s="22">
        <f>VLOOKUP($A62,'[1]T3_data(t)'!$A:$N,3,FALSE)</f>
        <v>556.29</v>
      </c>
      <c r="D62" s="22">
        <f>VLOOKUP($A62,'[1]T3_data(t)'!$A:$N,4,FALSE)</f>
        <v>585.87</v>
      </c>
      <c r="E62" s="22">
        <f>VLOOKUP($A62,'[1]T3_data(t)'!$A:$N,5,FALSE)</f>
        <v>571.36</v>
      </c>
      <c r="F62" s="23">
        <f>VLOOKUP($A62,'[1]T3_data(t)'!$A:$N,6,FALSE)</f>
        <v>3973.79</v>
      </c>
      <c r="G62" s="24">
        <f>VLOOKUP($A62,'[1]T3_data(t)'!$A:$N,7,FALSE)</f>
        <v>-4.67</v>
      </c>
      <c r="H62" s="24">
        <f>VLOOKUP($A62,'[1]T3_data(t)'!$A:$N,8,FALSE)</f>
        <v>20.99</v>
      </c>
      <c r="I62" s="24">
        <f>VLOOKUP($A62,'[1]T3_data(t)'!$A:$N,9,FALSE)</f>
        <v>2.71</v>
      </c>
      <c r="J62" s="24">
        <f>VLOOKUP($A62,'[1]T3_data(t)'!$A:$N,10,FALSE)</f>
        <v>-0.6</v>
      </c>
      <c r="K62" s="24">
        <f>VLOOKUP($A62,'[1]T3_data(t)'!$A:$N,11,FALSE)</f>
        <v>2.2000000000000002</v>
      </c>
      <c r="L62" s="24">
        <f>VLOOKUP($A62,'[1]T3_data(t)'!$A:$N,12,FALSE)</f>
        <v>2.04</v>
      </c>
      <c r="M62" s="24">
        <f>VLOOKUP($A62,'[1]T3_data(t)'!$A:$N,13,FALSE)</f>
        <v>2</v>
      </c>
      <c r="N62" s="24">
        <f>VLOOKUP($A62,'[1]T3_data(t)'!$A:$N,14,FALSE)</f>
        <v>2.0299999999999998</v>
      </c>
      <c r="P62" s="21" t="str">
        <f t="shared" si="2"/>
        <v>-4.7</v>
      </c>
      <c r="Q62" s="21" t="str">
        <f t="shared" si="2"/>
        <v>21.0</v>
      </c>
      <c r="R62" s="21" t="str">
        <f t="shared" si="2"/>
        <v>2.7</v>
      </c>
      <c r="S62" s="21" t="str">
        <f t="shared" si="2"/>
        <v>-0.6</v>
      </c>
      <c r="T62" s="21" t="str">
        <f t="shared" si="20"/>
        <v>2.2</v>
      </c>
      <c r="U62" s="21" t="str">
        <f t="shared" si="20"/>
        <v>2.0</v>
      </c>
      <c r="V62" s="21" t="str">
        <f t="shared" si="20"/>
        <v>2.0</v>
      </c>
      <c r="W62" s="21" t="str">
        <f t="shared" si="20"/>
        <v>2.0</v>
      </c>
    </row>
    <row r="63" spans="1:23" ht="19.5" customHeight="1">
      <c r="A63" s="5" t="s">
        <v>51</v>
      </c>
      <c r="B63" s="22">
        <f>VLOOKUP($A63,'[1]T3_data(t)'!$A:$N,2,FALSE)</f>
        <v>6200.15</v>
      </c>
      <c r="C63" s="22">
        <f>VLOOKUP($A63,'[1]T3_data(t)'!$A:$N,3,FALSE)</f>
        <v>526.51</v>
      </c>
      <c r="D63" s="22">
        <f>VLOOKUP($A63,'[1]T3_data(t)'!$A:$N,4,FALSE)</f>
        <v>512.23</v>
      </c>
      <c r="E63" s="22">
        <f>VLOOKUP($A63,'[1]T3_data(t)'!$A:$N,5,FALSE)</f>
        <v>551.89</v>
      </c>
      <c r="F63" s="23">
        <f>VLOOKUP($A63,'[1]T3_data(t)'!$A:$N,6,FALSE)</f>
        <v>3619.38</v>
      </c>
      <c r="G63" s="24">
        <f>VLOOKUP($A63,'[1]T3_data(t)'!$A:$N,7,FALSE)</f>
        <v>2.78</v>
      </c>
      <c r="H63" s="24">
        <f>VLOOKUP($A63,'[1]T3_data(t)'!$A:$N,8,FALSE)</f>
        <v>5.22</v>
      </c>
      <c r="I63" s="24">
        <f>VLOOKUP($A63,'[1]T3_data(t)'!$A:$N,9,FALSE)</f>
        <v>4.82</v>
      </c>
      <c r="J63" s="24">
        <f>VLOOKUP($A63,'[1]T3_data(t)'!$A:$N,10,FALSE)</f>
        <v>1.55</v>
      </c>
      <c r="K63" s="24">
        <f>VLOOKUP($A63,'[1]T3_data(t)'!$A:$N,11,FALSE)</f>
        <v>2.06</v>
      </c>
      <c r="L63" s="24">
        <f>VLOOKUP($A63,'[1]T3_data(t)'!$A:$N,12,FALSE)</f>
        <v>1.79</v>
      </c>
      <c r="M63" s="24">
        <f>VLOOKUP($A63,'[1]T3_data(t)'!$A:$N,13,FALSE)</f>
        <v>1.93</v>
      </c>
      <c r="N63" s="24">
        <f>VLOOKUP($A63,'[1]T3_data(t)'!$A:$N,14,FALSE)</f>
        <v>1.85</v>
      </c>
      <c r="P63" s="21" t="str">
        <f t="shared" si="2"/>
        <v>2.8</v>
      </c>
      <c r="Q63" s="21" t="str">
        <f t="shared" si="2"/>
        <v>5.2</v>
      </c>
      <c r="R63" s="21" t="str">
        <f t="shared" si="2"/>
        <v>4.8</v>
      </c>
      <c r="S63" s="21" t="str">
        <f t="shared" si="2"/>
        <v>1.6</v>
      </c>
      <c r="T63" s="21" t="str">
        <f t="shared" si="20"/>
        <v>2.1</v>
      </c>
      <c r="U63" s="21" t="str">
        <f t="shared" si="20"/>
        <v>1.8</v>
      </c>
      <c r="V63" s="21" t="str">
        <f t="shared" si="20"/>
        <v>1.9</v>
      </c>
      <c r="W63" s="21" t="str">
        <f t="shared" si="20"/>
        <v>1.9</v>
      </c>
    </row>
    <row r="64" spans="1:23" ht="19.5" customHeight="1">
      <c r="A64" s="5" t="s">
        <v>52</v>
      </c>
      <c r="B64" s="22">
        <f>VLOOKUP($A64,'[1]T3_data(t)'!$A:$N,2,FALSE)</f>
        <v>14231.14</v>
      </c>
      <c r="C64" s="22">
        <f>VLOOKUP($A64,'[1]T3_data(t)'!$A:$N,3,FALSE)</f>
        <v>1210.04</v>
      </c>
      <c r="D64" s="22">
        <f>VLOOKUP($A64,'[1]T3_data(t)'!$A:$N,4,FALSE)</f>
        <v>1311.37</v>
      </c>
      <c r="E64" s="22">
        <f>VLOOKUP($A64,'[1]T3_data(t)'!$A:$N,5,FALSE)</f>
        <v>1327.38</v>
      </c>
      <c r="F64" s="23">
        <f>VLOOKUP($A64,'[1]T3_data(t)'!$A:$N,6,FALSE)</f>
        <v>9205.6299999999992</v>
      </c>
      <c r="G64" s="24">
        <f>VLOOKUP($A64,'[1]T3_data(t)'!$A:$N,7,FALSE)</f>
        <v>7.51</v>
      </c>
      <c r="H64" s="24">
        <f>VLOOKUP($A64,'[1]T3_data(t)'!$A:$N,8,FALSE)</f>
        <v>23.29</v>
      </c>
      <c r="I64" s="24">
        <f>VLOOKUP($A64,'[1]T3_data(t)'!$A:$N,9,FALSE)</f>
        <v>9.6999999999999993</v>
      </c>
      <c r="J64" s="24">
        <f>VLOOKUP($A64,'[1]T3_data(t)'!$A:$N,10,FALSE)</f>
        <v>19.5</v>
      </c>
      <c r="K64" s="24">
        <f>VLOOKUP($A64,'[1]T3_data(t)'!$A:$N,11,FALSE)</f>
        <v>4.7300000000000004</v>
      </c>
      <c r="L64" s="24">
        <f>VLOOKUP($A64,'[1]T3_data(t)'!$A:$N,12,FALSE)</f>
        <v>4.58</v>
      </c>
      <c r="M64" s="24">
        <f>VLOOKUP($A64,'[1]T3_data(t)'!$A:$N,13,FALSE)</f>
        <v>4.6399999999999997</v>
      </c>
      <c r="N64" s="24">
        <f>VLOOKUP($A64,'[1]T3_data(t)'!$A:$N,14,FALSE)</f>
        <v>4.71</v>
      </c>
      <c r="P64" s="21" t="str">
        <f t="shared" si="2"/>
        <v>7.5</v>
      </c>
      <c r="Q64" s="21" t="str">
        <f t="shared" si="2"/>
        <v>23.3</v>
      </c>
      <c r="R64" s="21" t="str">
        <f t="shared" si="2"/>
        <v>9.7</v>
      </c>
      <c r="S64" s="21" t="str">
        <f t="shared" si="2"/>
        <v>19.5</v>
      </c>
      <c r="T64" s="21" t="str">
        <f t="shared" si="20"/>
        <v>4.7</v>
      </c>
      <c r="U64" s="21" t="str">
        <f t="shared" si="20"/>
        <v>4.6</v>
      </c>
      <c r="V64" s="21" t="str">
        <f t="shared" si="20"/>
        <v>4.6</v>
      </c>
      <c r="W64" s="21" t="str">
        <f t="shared" si="20"/>
        <v>4.7</v>
      </c>
    </row>
    <row r="65" spans="1:23" ht="19.5" customHeight="1">
      <c r="A65" s="5" t="s">
        <v>53</v>
      </c>
      <c r="B65" s="22">
        <f>VLOOKUP($A65,'[1]T3_data(t)'!$A:$N,2,FALSE)</f>
        <v>7561.46</v>
      </c>
      <c r="C65" s="22">
        <f>VLOOKUP($A65,'[1]T3_data(t)'!$A:$N,3,FALSE)</f>
        <v>647.86</v>
      </c>
      <c r="D65" s="22">
        <f>VLOOKUP($A65,'[1]T3_data(t)'!$A:$N,4,FALSE)</f>
        <v>682.49</v>
      </c>
      <c r="E65" s="22">
        <f>VLOOKUP($A65,'[1]T3_data(t)'!$A:$N,5,FALSE)</f>
        <v>700.05</v>
      </c>
      <c r="F65" s="23">
        <f>VLOOKUP($A65,'[1]T3_data(t)'!$A:$N,6,FALSE)</f>
        <v>4638.6400000000003</v>
      </c>
      <c r="G65" s="24">
        <f>VLOOKUP($A65,'[1]T3_data(t)'!$A:$N,7,FALSE)</f>
        <v>5.87</v>
      </c>
      <c r="H65" s="24">
        <f>VLOOKUP($A65,'[1]T3_data(t)'!$A:$N,8,FALSE)</f>
        <v>16.899999999999999</v>
      </c>
      <c r="I65" s="24">
        <f>VLOOKUP($A65,'[1]T3_data(t)'!$A:$N,9,FALSE)</f>
        <v>8.06</v>
      </c>
      <c r="J65" s="24">
        <f>VLOOKUP($A65,'[1]T3_data(t)'!$A:$N,10,FALSE)</f>
        <v>9.0500000000000007</v>
      </c>
      <c r="K65" s="24">
        <f>VLOOKUP($A65,'[1]T3_data(t)'!$A:$N,11,FALSE)</f>
        <v>2.5099999999999998</v>
      </c>
      <c r="L65" s="24">
        <f>VLOOKUP($A65,'[1]T3_data(t)'!$A:$N,12,FALSE)</f>
        <v>2.38</v>
      </c>
      <c r="M65" s="24">
        <f>VLOOKUP($A65,'[1]T3_data(t)'!$A:$N,13,FALSE)</f>
        <v>2.4500000000000002</v>
      </c>
      <c r="N65" s="24">
        <f>VLOOKUP($A65,'[1]T3_data(t)'!$A:$N,14,FALSE)</f>
        <v>2.37</v>
      </c>
      <c r="P65" s="21" t="str">
        <f t="shared" si="2"/>
        <v>5.9</v>
      </c>
      <c r="Q65" s="21" t="str">
        <f t="shared" si="2"/>
        <v>16.9</v>
      </c>
      <c r="R65" s="21" t="str">
        <f t="shared" si="2"/>
        <v>8.1</v>
      </c>
      <c r="S65" s="21" t="str">
        <f t="shared" si="2"/>
        <v>9.1</v>
      </c>
      <c r="T65" s="21" t="str">
        <f t="shared" si="20"/>
        <v>2.5</v>
      </c>
      <c r="U65" s="21" t="str">
        <f t="shared" si="20"/>
        <v>2.4</v>
      </c>
      <c r="V65" s="21" t="str">
        <f t="shared" si="20"/>
        <v>2.5</v>
      </c>
      <c r="W65" s="21" t="str">
        <f t="shared" si="20"/>
        <v>2.4</v>
      </c>
    </row>
    <row r="66" spans="1:23" ht="19.5" customHeight="1">
      <c r="A66" s="5" t="s">
        <v>54</v>
      </c>
      <c r="B66" s="22">
        <f>VLOOKUP($A66,'[1]T3_data(t)'!$A:$N,2,FALSE)</f>
        <v>1481.08</v>
      </c>
      <c r="C66" s="22">
        <f>VLOOKUP($A66,'[1]T3_data(t)'!$A:$N,3,FALSE)</f>
        <v>133.5</v>
      </c>
      <c r="D66" s="22">
        <f>VLOOKUP($A66,'[1]T3_data(t)'!$A:$N,4,FALSE)</f>
        <v>118.58</v>
      </c>
      <c r="E66" s="22">
        <f>VLOOKUP($A66,'[1]T3_data(t)'!$A:$N,5,FALSE)</f>
        <v>128.15</v>
      </c>
      <c r="F66" s="23">
        <f>VLOOKUP($A66,'[1]T3_data(t)'!$A:$N,6,FALSE)</f>
        <v>839.26</v>
      </c>
      <c r="G66" s="24">
        <f>VLOOKUP($A66,'[1]T3_data(t)'!$A:$N,7,FALSE)</f>
        <v>16.82</v>
      </c>
      <c r="H66" s="24">
        <f>VLOOKUP($A66,'[1]T3_data(t)'!$A:$N,8,FALSE)</f>
        <v>5.23</v>
      </c>
      <c r="I66" s="24">
        <f>VLOOKUP($A66,'[1]T3_data(t)'!$A:$N,9,FALSE)</f>
        <v>-4.01</v>
      </c>
      <c r="J66" s="24">
        <f>VLOOKUP($A66,'[1]T3_data(t)'!$A:$N,10,FALSE)</f>
        <v>2.46</v>
      </c>
      <c r="K66" s="24">
        <f>VLOOKUP($A66,'[1]T3_data(t)'!$A:$N,11,FALSE)</f>
        <v>0.49</v>
      </c>
      <c r="L66" s="24">
        <f>VLOOKUP($A66,'[1]T3_data(t)'!$A:$N,12,FALSE)</f>
        <v>0.41</v>
      </c>
      <c r="M66" s="24">
        <f>VLOOKUP($A66,'[1]T3_data(t)'!$A:$N,13,FALSE)</f>
        <v>0.45</v>
      </c>
      <c r="N66" s="24">
        <f>VLOOKUP($A66,'[1]T3_data(t)'!$A:$N,14,FALSE)</f>
        <v>0.43</v>
      </c>
      <c r="P66" s="21" t="str">
        <f t="shared" si="2"/>
        <v>16.8</v>
      </c>
      <c r="Q66" s="21" t="str">
        <f t="shared" si="2"/>
        <v>5.2</v>
      </c>
      <c r="R66" s="21" t="str">
        <f t="shared" si="2"/>
        <v>-4.0</v>
      </c>
      <c r="S66" s="21" t="str">
        <f t="shared" si="2"/>
        <v>2.5</v>
      </c>
      <c r="T66" s="21" t="str">
        <f t="shared" si="20"/>
        <v>0.5</v>
      </c>
      <c r="U66" s="21" t="str">
        <f t="shared" si="20"/>
        <v>0.4</v>
      </c>
      <c r="V66" s="21" t="str">
        <f t="shared" si="20"/>
        <v>0.5</v>
      </c>
      <c r="W66" s="21" t="str">
        <f t="shared" si="20"/>
        <v>0.4</v>
      </c>
    </row>
    <row r="67" spans="1:23" ht="19.5" customHeight="1">
      <c r="A67" s="5" t="s">
        <v>55</v>
      </c>
      <c r="B67" s="22">
        <f>VLOOKUP($A67,'[1]T3_data(t)'!$A:$N,2,FALSE)</f>
        <v>8422.34</v>
      </c>
      <c r="C67" s="22">
        <f>VLOOKUP($A67,'[1]T3_data(t)'!$A:$N,3,FALSE)</f>
        <v>794.2</v>
      </c>
      <c r="D67" s="22">
        <f>VLOOKUP($A67,'[1]T3_data(t)'!$A:$N,4,FALSE)</f>
        <v>673.69</v>
      </c>
      <c r="E67" s="22">
        <f>VLOOKUP($A67,'[1]T3_data(t)'!$A:$N,5,FALSE)</f>
        <v>673.41</v>
      </c>
      <c r="F67" s="23">
        <f>VLOOKUP($A67,'[1]T3_data(t)'!$A:$N,6,FALSE)</f>
        <v>4826.93</v>
      </c>
      <c r="G67" s="24">
        <f>VLOOKUP($A67,'[1]T3_data(t)'!$A:$N,7,FALSE)</f>
        <v>4.55</v>
      </c>
      <c r="H67" s="24">
        <f>VLOOKUP($A67,'[1]T3_data(t)'!$A:$N,8,FALSE)</f>
        <v>-4.26</v>
      </c>
      <c r="I67" s="24">
        <f>VLOOKUP($A67,'[1]T3_data(t)'!$A:$N,9,FALSE)</f>
        <v>-15.21</v>
      </c>
      <c r="J67" s="24">
        <f>VLOOKUP($A67,'[1]T3_data(t)'!$A:$N,10,FALSE)</f>
        <v>1.84</v>
      </c>
      <c r="K67" s="24">
        <f>VLOOKUP($A67,'[1]T3_data(t)'!$A:$N,11,FALSE)</f>
        <v>2.8</v>
      </c>
      <c r="L67" s="24">
        <f>VLOOKUP($A67,'[1]T3_data(t)'!$A:$N,12,FALSE)</f>
        <v>2.35</v>
      </c>
      <c r="M67" s="24">
        <f>VLOOKUP($A67,'[1]T3_data(t)'!$A:$N,13,FALSE)</f>
        <v>2.36</v>
      </c>
      <c r="N67" s="24">
        <f>VLOOKUP($A67,'[1]T3_data(t)'!$A:$N,14,FALSE)</f>
        <v>2.4700000000000002</v>
      </c>
      <c r="P67" s="21" t="str">
        <f t="shared" si="2"/>
        <v>4.6</v>
      </c>
      <c r="Q67" s="21" t="str">
        <f t="shared" si="2"/>
        <v>-4.3</v>
      </c>
      <c r="R67" s="21" t="str">
        <f t="shared" si="2"/>
        <v>-15.2</v>
      </c>
      <c r="S67" s="21" t="str">
        <f t="shared" si="2"/>
        <v>1.8</v>
      </c>
      <c r="T67" s="21" t="str">
        <f t="shared" si="20"/>
        <v>2.8</v>
      </c>
      <c r="U67" s="21" t="str">
        <f t="shared" si="20"/>
        <v>2.4</v>
      </c>
      <c r="V67" s="21" t="str">
        <f t="shared" si="20"/>
        <v>2.4</v>
      </c>
      <c r="W67" s="21" t="str">
        <f t="shared" si="20"/>
        <v>2.5</v>
      </c>
    </row>
    <row r="68" spans="1:23" ht="19.5" customHeight="1">
      <c r="A68" s="5" t="s">
        <v>56</v>
      </c>
      <c r="B68" s="22">
        <f>VLOOKUP($A68,'[1]T3_data(t)'!$A:$N,2,FALSE)</f>
        <v>10320.040000000001</v>
      </c>
      <c r="C68" s="22">
        <f>VLOOKUP($A68,'[1]T3_data(t)'!$A:$N,3,FALSE)</f>
        <v>796.21</v>
      </c>
      <c r="D68" s="22">
        <f>VLOOKUP($A68,'[1]T3_data(t)'!$A:$N,4,FALSE)</f>
        <v>1025.44</v>
      </c>
      <c r="E68" s="22">
        <f>VLOOKUP($A68,'[1]T3_data(t)'!$A:$N,5,FALSE)</f>
        <v>1146.94</v>
      </c>
      <c r="F68" s="23">
        <f>VLOOKUP($A68,'[1]T3_data(t)'!$A:$N,6,FALSE)</f>
        <v>6682.07</v>
      </c>
      <c r="G68" s="24">
        <f>VLOOKUP($A68,'[1]T3_data(t)'!$A:$N,7,FALSE)</f>
        <v>17.39</v>
      </c>
      <c r="H68" s="24">
        <f>VLOOKUP($A68,'[1]T3_data(t)'!$A:$N,8,FALSE)</f>
        <v>16.38</v>
      </c>
      <c r="I68" s="24">
        <f>VLOOKUP($A68,'[1]T3_data(t)'!$A:$N,9,FALSE)</f>
        <v>44.05</v>
      </c>
      <c r="J68" s="24">
        <f>VLOOKUP($A68,'[1]T3_data(t)'!$A:$N,10,FALSE)</f>
        <v>20.69</v>
      </c>
      <c r="K68" s="24">
        <f>VLOOKUP($A68,'[1]T3_data(t)'!$A:$N,11,FALSE)</f>
        <v>3.43</v>
      </c>
      <c r="L68" s="24">
        <f>VLOOKUP($A68,'[1]T3_data(t)'!$A:$N,12,FALSE)</f>
        <v>3.58</v>
      </c>
      <c r="M68" s="24">
        <f>VLOOKUP($A68,'[1]T3_data(t)'!$A:$N,13,FALSE)</f>
        <v>4.01</v>
      </c>
      <c r="N68" s="24">
        <f>VLOOKUP($A68,'[1]T3_data(t)'!$A:$N,14,FALSE)</f>
        <v>3.42</v>
      </c>
      <c r="P68" s="21" t="str">
        <f t="shared" si="2"/>
        <v>17.4</v>
      </c>
      <c r="Q68" s="21" t="str">
        <f t="shared" si="2"/>
        <v>16.4</v>
      </c>
      <c r="R68" s="21" t="str">
        <f t="shared" si="2"/>
        <v>44.1</v>
      </c>
      <c r="S68" s="21" t="str">
        <f t="shared" si="2"/>
        <v>20.7</v>
      </c>
      <c r="T68" s="21" t="str">
        <f t="shared" si="20"/>
        <v>3.4</v>
      </c>
      <c r="U68" s="21" t="str">
        <f t="shared" si="20"/>
        <v>3.6</v>
      </c>
      <c r="V68" s="21" t="str">
        <f t="shared" si="20"/>
        <v>4.0</v>
      </c>
      <c r="W68" s="21" t="str">
        <f t="shared" si="20"/>
        <v>3.4</v>
      </c>
    </row>
    <row r="69" spans="1:23" ht="19.5" customHeight="1">
      <c r="A69" s="5" t="s">
        <v>57</v>
      </c>
      <c r="B69" s="22">
        <f>VLOOKUP($A69,'[1]T3_data(t)'!$A:$N,2,FALSE)</f>
        <v>3571.83</v>
      </c>
      <c r="C69" s="22">
        <f>VLOOKUP($A69,'[1]T3_data(t)'!$A:$N,3,FALSE)</f>
        <v>284.54000000000002</v>
      </c>
      <c r="D69" s="22">
        <f>VLOOKUP($A69,'[1]T3_data(t)'!$A:$N,4,FALSE)</f>
        <v>277.39</v>
      </c>
      <c r="E69" s="22">
        <f>VLOOKUP($A69,'[1]T3_data(t)'!$A:$N,5,FALSE)</f>
        <v>337.53</v>
      </c>
      <c r="F69" s="23">
        <f>VLOOKUP($A69,'[1]T3_data(t)'!$A:$N,6,FALSE)</f>
        <v>2125.9299999999998</v>
      </c>
      <c r="G69" s="24">
        <f>VLOOKUP($A69,'[1]T3_data(t)'!$A:$N,7,FALSE)</f>
        <v>5.64</v>
      </c>
      <c r="H69" s="24">
        <f>VLOOKUP($A69,'[1]T3_data(t)'!$A:$N,8,FALSE)</f>
        <v>0.93</v>
      </c>
      <c r="I69" s="24">
        <f>VLOOKUP($A69,'[1]T3_data(t)'!$A:$N,9,FALSE)</f>
        <v>18.62</v>
      </c>
      <c r="J69" s="24">
        <f>VLOOKUP($A69,'[1]T3_data(t)'!$A:$N,10,FALSE)</f>
        <v>2.0699999999999998</v>
      </c>
      <c r="K69" s="24">
        <f>VLOOKUP($A69,'[1]T3_data(t)'!$A:$N,11,FALSE)</f>
        <v>1.19</v>
      </c>
      <c r="L69" s="24">
        <f>VLOOKUP($A69,'[1]T3_data(t)'!$A:$N,12,FALSE)</f>
        <v>0.97</v>
      </c>
      <c r="M69" s="24">
        <f>VLOOKUP($A69,'[1]T3_data(t)'!$A:$N,13,FALSE)</f>
        <v>1.18</v>
      </c>
      <c r="N69" s="24">
        <f>VLOOKUP($A69,'[1]T3_data(t)'!$A:$N,14,FALSE)</f>
        <v>1.0900000000000001</v>
      </c>
      <c r="P69" s="21" t="str">
        <f t="shared" si="2"/>
        <v>5.6</v>
      </c>
      <c r="Q69" s="21" t="str">
        <f t="shared" si="2"/>
        <v>0.9</v>
      </c>
      <c r="R69" s="21" t="str">
        <f t="shared" si="2"/>
        <v>18.6</v>
      </c>
      <c r="S69" s="21" t="str">
        <f t="shared" si="2"/>
        <v>2.1</v>
      </c>
      <c r="T69" s="21" t="str">
        <f t="shared" si="20"/>
        <v>1.2</v>
      </c>
      <c r="U69" s="21" t="str">
        <f t="shared" si="20"/>
        <v>1.0</v>
      </c>
      <c r="V69" s="21" t="str">
        <f t="shared" si="20"/>
        <v>1.2</v>
      </c>
      <c r="W69" s="21" t="str">
        <f t="shared" si="20"/>
        <v>1.1</v>
      </c>
    </row>
    <row r="70" spans="1:23" ht="19.5" customHeight="1">
      <c r="A70" s="5" t="s">
        <v>58</v>
      </c>
      <c r="B70" s="22">
        <f>VLOOKUP($A70,'[1]T3_data(t)'!$A:$N,2,FALSE)</f>
        <v>1455.38</v>
      </c>
      <c r="C70" s="22">
        <f>VLOOKUP($A70,'[1]T3_data(t)'!$A:$N,3,FALSE)</f>
        <v>126.63</v>
      </c>
      <c r="D70" s="22">
        <f>VLOOKUP($A70,'[1]T3_data(t)'!$A:$N,4,FALSE)</f>
        <v>155.86000000000001</v>
      </c>
      <c r="E70" s="22">
        <f>VLOOKUP($A70,'[1]T3_data(t)'!$A:$N,5,FALSE)</f>
        <v>168.05</v>
      </c>
      <c r="F70" s="23">
        <f>VLOOKUP($A70,'[1]T3_data(t)'!$A:$N,6,FALSE)</f>
        <v>992.76</v>
      </c>
      <c r="G70" s="24">
        <f>VLOOKUP($A70,'[1]T3_data(t)'!$A:$N,7,FALSE)</f>
        <v>7.24</v>
      </c>
      <c r="H70" s="24">
        <f>VLOOKUP($A70,'[1]T3_data(t)'!$A:$N,8,FALSE)</f>
        <v>38.08</v>
      </c>
      <c r="I70" s="24">
        <f>VLOOKUP($A70,'[1]T3_data(t)'!$A:$N,9,FALSE)</f>
        <v>32.71</v>
      </c>
      <c r="J70" s="24">
        <f>VLOOKUP($A70,'[1]T3_data(t)'!$A:$N,10,FALSE)</f>
        <v>23.29</v>
      </c>
      <c r="K70" s="24">
        <f>VLOOKUP($A70,'[1]T3_data(t)'!$A:$N,11,FALSE)</f>
        <v>0.48</v>
      </c>
      <c r="L70" s="24">
        <f>VLOOKUP($A70,'[1]T3_data(t)'!$A:$N,12,FALSE)</f>
        <v>0.54</v>
      </c>
      <c r="M70" s="24">
        <f>VLOOKUP($A70,'[1]T3_data(t)'!$A:$N,13,FALSE)</f>
        <v>0.59</v>
      </c>
      <c r="N70" s="24">
        <f>VLOOKUP($A70,'[1]T3_data(t)'!$A:$N,14,FALSE)</f>
        <v>0.51</v>
      </c>
      <c r="P70" s="21" t="str">
        <f t="shared" ref="P70:S76" si="21">IF(FIXED(G70,1)="0.0",IF(FIXED(G70,2)="0.00",FIXED(G70,3),FIXED(G70,2)),FIXED(G70,1))</f>
        <v>7.2</v>
      </c>
      <c r="Q70" s="21" t="str">
        <f t="shared" si="21"/>
        <v>38.1</v>
      </c>
      <c r="R70" s="21" t="str">
        <f t="shared" si="21"/>
        <v>32.7</v>
      </c>
      <c r="S70" s="21" t="str">
        <f t="shared" si="21"/>
        <v>23.3</v>
      </c>
      <c r="T70" s="21" t="str">
        <f t="shared" si="20"/>
        <v>0.5</v>
      </c>
      <c r="U70" s="21" t="str">
        <f t="shared" si="20"/>
        <v>0.5</v>
      </c>
      <c r="V70" s="21" t="str">
        <f t="shared" si="20"/>
        <v>0.6</v>
      </c>
      <c r="W70" s="21" t="str">
        <f t="shared" si="20"/>
        <v>0.5</v>
      </c>
    </row>
    <row r="71" spans="1:23" ht="19.5" customHeight="1">
      <c r="A71" s="5" t="s">
        <v>59</v>
      </c>
      <c r="B71" s="22">
        <f>VLOOKUP($A71,'[1]T3_data(t)'!$A:$N,2,FALSE)</f>
        <v>1741.07</v>
      </c>
      <c r="C71" s="22">
        <f>VLOOKUP($A71,'[1]T3_data(t)'!$A:$N,3,FALSE)</f>
        <v>144.79</v>
      </c>
      <c r="D71" s="22">
        <f>VLOOKUP($A71,'[1]T3_data(t)'!$A:$N,4,FALSE)</f>
        <v>159.44</v>
      </c>
      <c r="E71" s="22">
        <f>VLOOKUP($A71,'[1]T3_data(t)'!$A:$N,5,FALSE)</f>
        <v>158.32</v>
      </c>
      <c r="F71" s="23">
        <f>VLOOKUP($A71,'[1]T3_data(t)'!$A:$N,6,FALSE)</f>
        <v>1020.15</v>
      </c>
      <c r="G71" s="24">
        <f>VLOOKUP($A71,'[1]T3_data(t)'!$A:$N,7,FALSE)</f>
        <v>9.7200000000000006</v>
      </c>
      <c r="H71" s="24">
        <f>VLOOKUP($A71,'[1]T3_data(t)'!$A:$N,8,FALSE)</f>
        <v>9.93</v>
      </c>
      <c r="I71" s="24">
        <f>VLOOKUP($A71,'[1]T3_data(t)'!$A:$N,9,FALSE)</f>
        <v>9.34</v>
      </c>
      <c r="J71" s="24">
        <f>VLOOKUP($A71,'[1]T3_data(t)'!$A:$N,10,FALSE)</f>
        <v>7.44</v>
      </c>
      <c r="K71" s="24">
        <f>VLOOKUP($A71,'[1]T3_data(t)'!$A:$N,11,FALSE)</f>
        <v>0.57999999999999996</v>
      </c>
      <c r="L71" s="24">
        <f>VLOOKUP($A71,'[1]T3_data(t)'!$A:$N,12,FALSE)</f>
        <v>0.56000000000000005</v>
      </c>
      <c r="M71" s="24">
        <f>VLOOKUP($A71,'[1]T3_data(t)'!$A:$N,13,FALSE)</f>
        <v>0.55000000000000004</v>
      </c>
      <c r="N71" s="24">
        <f>VLOOKUP($A71,'[1]T3_data(t)'!$A:$N,14,FALSE)</f>
        <v>0.52</v>
      </c>
      <c r="P71" s="21" t="str">
        <f t="shared" si="21"/>
        <v>9.7</v>
      </c>
      <c r="Q71" s="21" t="str">
        <f t="shared" si="21"/>
        <v>9.9</v>
      </c>
      <c r="R71" s="21" t="str">
        <f t="shared" si="21"/>
        <v>9.3</v>
      </c>
      <c r="S71" s="21" t="str">
        <f t="shared" si="21"/>
        <v>7.4</v>
      </c>
      <c r="T71" s="21" t="str">
        <f t="shared" si="20"/>
        <v>0.6</v>
      </c>
      <c r="U71" s="21" t="str">
        <f t="shared" si="20"/>
        <v>0.6</v>
      </c>
      <c r="V71" s="21" t="str">
        <f t="shared" si="20"/>
        <v>0.6</v>
      </c>
      <c r="W71" s="21" t="str">
        <f t="shared" si="20"/>
        <v>0.5</v>
      </c>
    </row>
    <row r="72" spans="1:23" ht="19.5" customHeight="1">
      <c r="A72" s="5" t="s">
        <v>60</v>
      </c>
      <c r="B72" s="22">
        <f>VLOOKUP($A72,'[1]T3_data(t)'!$A:$N,2,FALSE)</f>
        <v>617.98</v>
      </c>
      <c r="C72" s="22">
        <f>VLOOKUP($A72,'[1]T3_data(t)'!$A:$N,3,FALSE)</f>
        <v>56.08</v>
      </c>
      <c r="D72" s="22">
        <f>VLOOKUP($A72,'[1]T3_data(t)'!$A:$N,4,FALSE)</f>
        <v>49.5</v>
      </c>
      <c r="E72" s="22">
        <f>VLOOKUP($A72,'[1]T3_data(t)'!$A:$N,5,FALSE)</f>
        <v>59.17</v>
      </c>
      <c r="F72" s="23">
        <f>VLOOKUP($A72,'[1]T3_data(t)'!$A:$N,6,FALSE)</f>
        <v>367.67</v>
      </c>
      <c r="G72" s="24">
        <f>VLOOKUP($A72,'[1]T3_data(t)'!$A:$N,7,FALSE)</f>
        <v>-0.26</v>
      </c>
      <c r="H72" s="24">
        <f>VLOOKUP($A72,'[1]T3_data(t)'!$A:$N,8,FALSE)</f>
        <v>12.45</v>
      </c>
      <c r="I72" s="24">
        <f>VLOOKUP($A72,'[1]T3_data(t)'!$A:$N,9,FALSE)</f>
        <v>5.51</v>
      </c>
      <c r="J72" s="24">
        <f>VLOOKUP($A72,'[1]T3_data(t)'!$A:$N,10,FALSE)</f>
        <v>4.9400000000000004</v>
      </c>
      <c r="K72" s="24">
        <f>VLOOKUP($A72,'[1]T3_data(t)'!$A:$N,11,FALSE)</f>
        <v>0.21</v>
      </c>
      <c r="L72" s="24">
        <f>VLOOKUP($A72,'[1]T3_data(t)'!$A:$N,12,FALSE)</f>
        <v>0.17</v>
      </c>
      <c r="M72" s="24">
        <f>VLOOKUP($A72,'[1]T3_data(t)'!$A:$N,13,FALSE)</f>
        <v>0.21</v>
      </c>
      <c r="N72" s="24">
        <f>VLOOKUP($A72,'[1]T3_data(t)'!$A:$N,14,FALSE)</f>
        <v>0.19</v>
      </c>
      <c r="P72" s="21" t="str">
        <f t="shared" si="21"/>
        <v>-0.3</v>
      </c>
      <c r="Q72" s="21" t="str">
        <f t="shared" si="21"/>
        <v>12.5</v>
      </c>
      <c r="R72" s="21" t="str">
        <f t="shared" si="21"/>
        <v>5.5</v>
      </c>
      <c r="S72" s="21" t="str">
        <f t="shared" si="21"/>
        <v>4.9</v>
      </c>
      <c r="T72" s="21" t="str">
        <f t="shared" si="20"/>
        <v>0.2</v>
      </c>
      <c r="U72" s="21" t="str">
        <f t="shared" si="20"/>
        <v>0.2</v>
      </c>
      <c r="V72" s="21" t="str">
        <f t="shared" si="20"/>
        <v>0.2</v>
      </c>
      <c r="W72" s="21" t="str">
        <f t="shared" si="20"/>
        <v>0.2</v>
      </c>
    </row>
    <row r="73" spans="1:23" ht="19.5" customHeight="1">
      <c r="A73" s="5" t="s">
        <v>61</v>
      </c>
      <c r="B73" s="22">
        <f>VLOOKUP($A73,'[1]T3_data(t)'!$A:$N,2,FALSE)</f>
        <v>725.14</v>
      </c>
      <c r="C73" s="22">
        <f>VLOOKUP($A73,'[1]T3_data(t)'!$A:$N,3,FALSE)</f>
        <v>60.64</v>
      </c>
      <c r="D73" s="22">
        <f>VLOOKUP($A73,'[1]T3_data(t)'!$A:$N,4,FALSE)</f>
        <v>54.8</v>
      </c>
      <c r="E73" s="22">
        <f>VLOOKUP($A73,'[1]T3_data(t)'!$A:$N,5,FALSE)</f>
        <v>55.86</v>
      </c>
      <c r="F73" s="23">
        <f>VLOOKUP($A73,'[1]T3_data(t)'!$A:$N,6,FALSE)</f>
        <v>395.67</v>
      </c>
      <c r="G73" s="24">
        <f>VLOOKUP($A73,'[1]T3_data(t)'!$A:$N,7,FALSE)</f>
        <v>5.1100000000000003</v>
      </c>
      <c r="H73" s="24">
        <f>VLOOKUP($A73,'[1]T3_data(t)'!$A:$N,8,FALSE)</f>
        <v>-3.27</v>
      </c>
      <c r="I73" s="24">
        <f>VLOOKUP($A73,'[1]T3_data(t)'!$A:$N,9,FALSE)</f>
        <v>-7.88</v>
      </c>
      <c r="J73" s="24">
        <f>VLOOKUP($A73,'[1]T3_data(t)'!$A:$N,10,FALSE)</f>
        <v>-6.72</v>
      </c>
      <c r="K73" s="24">
        <f>VLOOKUP($A73,'[1]T3_data(t)'!$A:$N,11,FALSE)</f>
        <v>0.24</v>
      </c>
      <c r="L73" s="24">
        <f>VLOOKUP($A73,'[1]T3_data(t)'!$A:$N,12,FALSE)</f>
        <v>0.19</v>
      </c>
      <c r="M73" s="24">
        <f>VLOOKUP($A73,'[1]T3_data(t)'!$A:$N,13,FALSE)</f>
        <v>0.2</v>
      </c>
      <c r="N73" s="24">
        <f>VLOOKUP($A73,'[1]T3_data(t)'!$A:$N,14,FALSE)</f>
        <v>0.2</v>
      </c>
      <c r="P73" s="21" t="str">
        <f t="shared" si="21"/>
        <v>5.1</v>
      </c>
      <c r="Q73" s="21" t="str">
        <f t="shared" si="21"/>
        <v>-3.3</v>
      </c>
      <c r="R73" s="21" t="str">
        <f t="shared" si="21"/>
        <v>-7.9</v>
      </c>
      <c r="S73" s="21" t="str">
        <f t="shared" si="21"/>
        <v>-6.7</v>
      </c>
      <c r="T73" s="21" t="str">
        <f t="shared" si="20"/>
        <v>0.2</v>
      </c>
      <c r="U73" s="21" t="str">
        <f t="shared" si="20"/>
        <v>0.2</v>
      </c>
      <c r="V73" s="21" t="str">
        <f t="shared" si="20"/>
        <v>0.2</v>
      </c>
      <c r="W73" s="21" t="str">
        <f t="shared" si="20"/>
        <v>0.2</v>
      </c>
    </row>
    <row r="74" spans="1:23" s="16" customFormat="1" ht="19.5" customHeight="1">
      <c r="A74" s="4" t="s">
        <v>62</v>
      </c>
      <c r="B74" s="18">
        <f>VLOOKUP($A74,'[1]T3_data(t)'!$A:$N,2,FALSE)</f>
        <v>10880.7</v>
      </c>
      <c r="C74" s="18">
        <f>VLOOKUP($A74,'[1]T3_data(t)'!$A:$N,3,FALSE)</f>
        <v>1097.17</v>
      </c>
      <c r="D74" s="18">
        <f>VLOOKUP($A74,'[1]T3_data(t)'!$A:$N,4,FALSE)</f>
        <v>786.91</v>
      </c>
      <c r="E74" s="18">
        <f>VLOOKUP($A74,'[1]T3_data(t)'!$A:$N,5,FALSE)</f>
        <v>615.17999999999995</v>
      </c>
      <c r="F74" s="19">
        <f>VLOOKUP($A74,'[1]T3_data(t)'!$A:$N,6,FALSE)</f>
        <v>5185.26</v>
      </c>
      <c r="G74" s="20">
        <f>VLOOKUP($A74,'[1]T3_data(t)'!$A:$N,7,FALSE)</f>
        <v>-6.57</v>
      </c>
      <c r="H74" s="20">
        <f>VLOOKUP($A74,'[1]T3_data(t)'!$A:$N,8,FALSE)</f>
        <v>-18.54</v>
      </c>
      <c r="I74" s="20">
        <f>VLOOKUP($A74,'[1]T3_data(t)'!$A:$N,9,FALSE)</f>
        <v>-43.93</v>
      </c>
      <c r="J74" s="20">
        <f>VLOOKUP($A74,'[1]T3_data(t)'!$A:$N,10,FALSE)</f>
        <v>-18.03</v>
      </c>
      <c r="K74" s="20">
        <f>VLOOKUP($A74,'[1]T3_data(t)'!$A:$N,11,FALSE)</f>
        <v>3.62</v>
      </c>
      <c r="L74" s="20">
        <f>VLOOKUP($A74,'[1]T3_data(t)'!$A:$N,12,FALSE)</f>
        <v>2.75</v>
      </c>
      <c r="M74" s="20">
        <f>VLOOKUP($A74,'[1]T3_data(t)'!$A:$N,13,FALSE)</f>
        <v>2.15</v>
      </c>
      <c r="N74" s="20">
        <f>VLOOKUP($A74,'[1]T3_data(t)'!$A:$N,14,FALSE)</f>
        <v>2.65</v>
      </c>
      <c r="P74" s="21" t="str">
        <f t="shared" si="21"/>
        <v>-6.6</v>
      </c>
      <c r="Q74" s="21" t="str">
        <f t="shared" si="21"/>
        <v>-18.5</v>
      </c>
      <c r="R74" s="21" t="str">
        <f t="shared" si="21"/>
        <v>-43.9</v>
      </c>
      <c r="S74" s="21" t="str">
        <f t="shared" si="21"/>
        <v>-18.0</v>
      </c>
      <c r="T74" s="21" t="str">
        <f t="shared" si="20"/>
        <v>3.6</v>
      </c>
      <c r="U74" s="21" t="str">
        <f t="shared" si="20"/>
        <v>2.8</v>
      </c>
      <c r="V74" s="21" t="str">
        <f t="shared" si="20"/>
        <v>2.2</v>
      </c>
      <c r="W74" s="21" t="str">
        <f t="shared" si="20"/>
        <v>2.7</v>
      </c>
    </row>
    <row r="75" spans="1:23" ht="19.5" customHeight="1">
      <c r="A75" s="5" t="s">
        <v>63</v>
      </c>
      <c r="B75" s="22">
        <f>VLOOKUP($A75,'[1]T3_data(t)'!$A:$N,2,FALSE)</f>
        <v>9216.9500000000007</v>
      </c>
      <c r="C75" s="22">
        <f>VLOOKUP($A75,'[1]T3_data(t)'!$A:$N,3,FALSE)</f>
        <v>922.92</v>
      </c>
      <c r="D75" s="22">
        <f>VLOOKUP($A75,'[1]T3_data(t)'!$A:$N,4,FALSE)</f>
        <v>681.15</v>
      </c>
      <c r="E75" s="22">
        <f>VLOOKUP($A75,'[1]T3_data(t)'!$A:$N,5,FALSE)</f>
        <v>521</v>
      </c>
      <c r="F75" s="23">
        <f>VLOOKUP($A75,'[1]T3_data(t)'!$A:$N,6,FALSE)</f>
        <v>4372.76</v>
      </c>
      <c r="G75" s="24">
        <f>VLOOKUP($A75,'[1]T3_data(t)'!$A:$N,7,FALSE)</f>
        <v>-9.58</v>
      </c>
      <c r="H75" s="24">
        <f>VLOOKUP($A75,'[1]T3_data(t)'!$A:$N,8,FALSE)</f>
        <v>-20.03</v>
      </c>
      <c r="I75" s="24">
        <f>VLOOKUP($A75,'[1]T3_data(t)'!$A:$N,9,FALSE)</f>
        <v>-43.55</v>
      </c>
      <c r="J75" s="24">
        <f>VLOOKUP($A75,'[1]T3_data(t)'!$A:$N,10,FALSE)</f>
        <v>-16.43</v>
      </c>
      <c r="K75" s="24">
        <f>VLOOKUP($A75,'[1]T3_data(t)'!$A:$N,11,FALSE)</f>
        <v>3.06</v>
      </c>
      <c r="L75" s="24">
        <f>VLOOKUP($A75,'[1]T3_data(t)'!$A:$N,12,FALSE)</f>
        <v>2.38</v>
      </c>
      <c r="M75" s="24">
        <f>VLOOKUP($A75,'[1]T3_data(t)'!$A:$N,13,FALSE)</f>
        <v>1.82</v>
      </c>
      <c r="N75" s="24">
        <f>VLOOKUP($A75,'[1]T3_data(t)'!$A:$N,14,FALSE)</f>
        <v>2.2400000000000002</v>
      </c>
      <c r="P75" s="21" t="str">
        <f t="shared" si="21"/>
        <v>-9.6</v>
      </c>
      <c r="Q75" s="21" t="str">
        <f t="shared" si="21"/>
        <v>-20.0</v>
      </c>
      <c r="R75" s="21" t="str">
        <f t="shared" si="21"/>
        <v>-43.6</v>
      </c>
      <c r="S75" s="21" t="str">
        <f t="shared" si="21"/>
        <v>-16.4</v>
      </c>
      <c r="T75" s="21" t="str">
        <f t="shared" si="20"/>
        <v>3.1</v>
      </c>
      <c r="U75" s="21" t="str">
        <f t="shared" si="20"/>
        <v>2.4</v>
      </c>
      <c r="V75" s="21" t="str">
        <f t="shared" si="20"/>
        <v>1.8</v>
      </c>
      <c r="W75" s="21" t="str">
        <f t="shared" si="20"/>
        <v>2.2</v>
      </c>
    </row>
    <row r="76" spans="1:23" s="16" customFormat="1" ht="19.5" customHeight="1">
      <c r="A76" s="6" t="s">
        <v>64</v>
      </c>
      <c r="B76" s="28">
        <f>VLOOKUP($A76,'[1]T3_data(t)'!$A:$N,2,FALSE)</f>
        <v>0</v>
      </c>
      <c r="C76" s="28">
        <f>VLOOKUP($A76,'[1]T3_data(t)'!$A:$N,3,FALSE)</f>
        <v>0</v>
      </c>
      <c r="D76" s="28">
        <f>VLOOKUP($A76,'[1]T3_data(t)'!$A:$N,4,FALSE)</f>
        <v>0</v>
      </c>
      <c r="E76" s="28">
        <f>VLOOKUP($A76,'[1]T3_data(t)'!$A:$N,5,FALSE)</f>
        <v>0</v>
      </c>
      <c r="F76" s="29">
        <f>VLOOKUP($A76,'[1]T3_data(t)'!$A:$N,6,FALSE)</f>
        <v>0.02</v>
      </c>
      <c r="G76" s="30">
        <f>VLOOKUP($A76,'[1]T3_data(t)'!$A:$N,7,FALSE)</f>
        <v>0</v>
      </c>
      <c r="H76" s="30">
        <f>VLOOKUP($A76,'[1]T3_data(t)'!$A:$N,7,FALSE)</f>
        <v>0</v>
      </c>
      <c r="I76" s="30">
        <f>VLOOKUP($A76,'[1]T3_data(t)'!$A:$N,9,FALSE)</f>
        <v>0</v>
      </c>
      <c r="J76" s="30">
        <f>VLOOKUP($A76,'[1]T3_data(t)'!$A:$N,10,FALSE)</f>
        <v>0</v>
      </c>
      <c r="K76" s="30">
        <f>VLOOKUP($A76,'[1]T3_data(t)'!$A:$N,11,FALSE)</f>
        <v>0</v>
      </c>
      <c r="L76" s="30">
        <f>VLOOKUP($A76,'[1]T3_data(t)'!$A:$N,12,FALSE)</f>
        <v>0</v>
      </c>
      <c r="M76" s="30">
        <f>VLOOKUP($A76,'[1]T3_data(t)'!$A:$N,13,FALSE)</f>
        <v>0</v>
      </c>
      <c r="N76" s="30">
        <f>VLOOKUP($A76,'[1]T3_data(t)'!$A:$N,14,FALSE)</f>
        <v>0</v>
      </c>
      <c r="P76" s="21" t="str">
        <f t="shared" si="21"/>
        <v>0.000</v>
      </c>
      <c r="Q76" s="21" t="str">
        <f t="shared" si="21"/>
        <v>0.000</v>
      </c>
      <c r="R76" s="21" t="str">
        <f t="shared" si="21"/>
        <v>0.000</v>
      </c>
      <c r="S76" s="21" t="str">
        <f t="shared" si="21"/>
        <v>0.000</v>
      </c>
      <c r="T76" s="21" t="str">
        <f t="shared" si="20"/>
        <v>0.00</v>
      </c>
      <c r="U76" s="21" t="str">
        <f t="shared" si="20"/>
        <v>0.00</v>
      </c>
      <c r="V76" s="21" t="str">
        <f t="shared" si="20"/>
        <v>0.00</v>
      </c>
      <c r="W76" s="21" t="str">
        <f t="shared" si="20"/>
        <v>0.00</v>
      </c>
    </row>
    <row r="77" spans="1:23" ht="24.75" customHeight="1">
      <c r="A77" s="1" t="s">
        <v>67</v>
      </c>
    </row>
    <row r="78" spans="1:23" ht="19.5" customHeight="1">
      <c r="A78" s="1" t="s">
        <v>65</v>
      </c>
    </row>
    <row r="79" spans="1:23" ht="17.25" customHeight="1">
      <c r="B79" s="31"/>
      <c r="C79" s="31"/>
      <c r="D79" s="31"/>
      <c r="E79" s="31"/>
    </row>
    <row r="80" spans="1:23" ht="17.25" hidden="1" customHeight="1">
      <c r="B80" s="32">
        <f>B5-(B6+B34+B74+B76)</f>
        <v>-3.0000000027939677E-2</v>
      </c>
      <c r="C80" s="32"/>
      <c r="D80" s="32">
        <f>C5-(C6+C34+C74+C76)</f>
        <v>-9.9999999983992893E-3</v>
      </c>
      <c r="E80" s="32">
        <f>D5-(D6+D34+D74+D76)</f>
        <v>0</v>
      </c>
      <c r="F80" s="32">
        <f>E5-(E6+E34+E74+E76)</f>
        <v>-1.0000000002037268E-2</v>
      </c>
      <c r="G80" s="32"/>
      <c r="H80" s="32"/>
      <c r="I80" s="32"/>
      <c r="J80" s="32"/>
      <c r="K80" s="32">
        <f t="shared" ref="K80:N80" si="22">K5-(K6+K34+K74+K76)</f>
        <v>0</v>
      </c>
      <c r="L80" s="32">
        <f t="shared" si="22"/>
        <v>0</v>
      </c>
      <c r="M80" s="32">
        <f t="shared" si="22"/>
        <v>0</v>
      </c>
      <c r="N80" s="32">
        <f t="shared" si="22"/>
        <v>0</v>
      </c>
      <c r="P80" s="32"/>
      <c r="Q80" s="32"/>
      <c r="R80" s="32"/>
      <c r="S80" s="32"/>
      <c r="T80" s="32">
        <f t="shared" ref="T80:W80" si="23">T5-(T6+T34+T74+T76)</f>
        <v>0</v>
      </c>
      <c r="U80" s="32">
        <f t="shared" si="23"/>
        <v>0</v>
      </c>
      <c r="V80" s="32">
        <f t="shared" si="23"/>
        <v>-0.10000000000000853</v>
      </c>
      <c r="W80" s="32">
        <f t="shared" si="23"/>
        <v>0</v>
      </c>
    </row>
  </sheetData>
  <mergeCells count="8">
    <mergeCell ref="T2:W2"/>
    <mergeCell ref="X2:AB2"/>
    <mergeCell ref="A1:F1"/>
    <mergeCell ref="A2:A4"/>
    <mergeCell ref="B2:F2"/>
    <mergeCell ref="G2:J2"/>
    <mergeCell ref="K2:N2"/>
    <mergeCell ref="P2:S2"/>
  </mergeCells>
  <conditionalFormatting sqref="F5:F9">
    <cfRule type="cellIs" dxfId="9" priority="10" operator="lessThan">
      <formula>0</formula>
    </cfRule>
  </conditionalFormatting>
  <conditionalFormatting sqref="F12">
    <cfRule type="cellIs" dxfId="8" priority="9" operator="lessThan">
      <formula>0</formula>
    </cfRule>
  </conditionalFormatting>
  <conditionalFormatting sqref="F15">
    <cfRule type="cellIs" dxfId="7" priority="8" operator="lessThan">
      <formula>0</formula>
    </cfRule>
  </conditionalFormatting>
  <conditionalFormatting sqref="F18:F23">
    <cfRule type="cellIs" dxfId="6" priority="7" operator="lessThan">
      <formula>0</formula>
    </cfRule>
  </conditionalFormatting>
  <conditionalFormatting sqref="F26">
    <cfRule type="cellIs" dxfId="5" priority="6" operator="lessThan">
      <formula>0</formula>
    </cfRule>
  </conditionalFormatting>
  <conditionalFormatting sqref="F29:F31">
    <cfRule type="cellIs" dxfId="4" priority="5" operator="lessThan">
      <formula>0</formula>
    </cfRule>
  </conditionalFormatting>
  <conditionalFormatting sqref="F34:F75">
    <cfRule type="cellIs" dxfId="3" priority="4" operator="lessThan">
      <formula>0</formula>
    </cfRule>
  </conditionalFormatting>
  <conditionalFormatting sqref="G5:J75">
    <cfRule type="cellIs" dxfId="2" priority="3" operator="lessThan">
      <formula>0</formula>
    </cfRule>
  </conditionalFormatting>
  <conditionalFormatting sqref="P5:W76">
    <cfRule type="expression" dxfId="1" priority="1">
      <formula>LEN(P5&amp;"")-FIND(".",P5&amp;"")&gt;1</formula>
    </cfRule>
  </conditionalFormatting>
  <conditionalFormatting sqref="Q5:W5 Q6:S76 P10:P76 T12:W12 T15:W15 T18:W23 T26:W26 T29:W31 T34:W76">
    <cfRule type="expression" dxfId="0" priority="2">
      <formula>LEN(P5&amp;"")-FIND(".",P5&amp;"")&gt;1</formula>
    </cfRule>
  </conditionalFormatting>
  <printOptions horizontalCentered="1" verticalCentered="1"/>
  <pageMargins left="0.23622047244094488" right="0.23622047244094488" top="0" bottom="0" header="0.23622047244094488" footer="0"/>
  <pageSetup paperSize="9" scale="53" orientation="portrait" r:id="rId1"/>
  <headerFooter scaleWithDoc="0">
    <oddHeader>&amp;R&amp;"TH Sarabun New,Regular"&amp;12&amp;K000000ตาราง 3 สินค้า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3 การส่งออกสำคัญของไทย</vt:lpstr>
      <vt:lpstr>'ตารางที่ 3 การส่งออกสำคัญของไทย'!Print_Area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2023-11-24T08:27:19Z</dcterms:created>
  <dcterms:modified xsi:type="dcterms:W3CDTF">2025-08-25T02:00:03Z</dcterms:modified>
</cp:coreProperties>
</file>